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yedekpc\MKT_ORTAK\Quantitative Disclosure\1_Geçmiş Çalışmalar\2025\35. Haziran 2025 (Q2)\"/>
    </mc:Choice>
  </mc:AlternateContent>
  <xr:revisionPtr revIDLastSave="0" documentId="13_ncr:1_{EA767F0B-B480-40AB-AFEA-606AE001CCDB}" xr6:coauthVersionLast="47" xr6:coauthVersionMax="47" xr10:uidLastSave="{00000000-0000-0000-0000-000000000000}"/>
  <bookViews>
    <workbookView xWindow="-120" yWindow="-120" windowWidth="29040" windowHeight="15720" tabRatio="872" activeTab="5" xr2:uid="{00000000-000D-0000-FFFF-FFFF00000000}"/>
  </bookViews>
  <sheets>
    <sheet name="Guide" sheetId="26" r:id="rId1"/>
    <sheet name="Instructions" sheetId="25"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0"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9" l="1"/>
  <c r="P37" i="9"/>
  <c r="P36" i="9"/>
  <c r="I42" i="9"/>
  <c r="A3" i="24" l="1"/>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N24" i="9"/>
  <c r="M24" i="9"/>
  <c r="L24" i="9"/>
  <c r="K24" i="9"/>
  <c r="J24" i="9"/>
  <c r="I24" i="9"/>
  <c r="S37" i="9"/>
  <c r="R37" i="9"/>
  <c r="Q37" i="9"/>
  <c r="O37" i="9"/>
  <c r="N37" i="9"/>
  <c r="M37" i="9"/>
  <c r="L37" i="9"/>
  <c r="K37" i="9"/>
  <c r="J37" i="9"/>
  <c r="I37" i="9"/>
  <c r="S36" i="9"/>
  <c r="R36" i="9"/>
  <c r="Q36" i="9"/>
  <c r="O36" i="9"/>
  <c r="N36" i="9"/>
  <c r="M36" i="9"/>
  <c r="L36" i="9"/>
  <c r="K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1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<sst xmlns="http://schemas.openxmlformats.org/spreadsheetml/2006/main" count="8379" uniqueCount="827">
  <si>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</si>
  <si>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</si>
  <si>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</si>
  <si>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</si>
  <si>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</si>
  <si>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</si>
  <si>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</si>
  <si>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</si>
  <si>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</si>
  <si>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</si>
  <si>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</si>
  <si>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</si>
  <si>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</si>
  <si>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</si>
  <si>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</si>
  <si>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</si>
  <si>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</si>
  <si>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</si>
  <si>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</si>
  <si>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</si>
  <si>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</si>
  <si>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</si>
  <si>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</si>
  <si>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</si>
  <si>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</si>
  <si>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</si>
  <si>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</si>
  <si>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</si>
  <si>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</si>
  <si>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</si>
  <si>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</si>
  <si>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</si>
  <si>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</si>
  <si>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</si>
  <si>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</si>
  <si>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</si>
  <si>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</si>
  <si>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</si>
  <si>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</si>
  <si>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</si>
  <si>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</si>
  <si>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</si>
  <si>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</si>
  <si>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</si>
  <si>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</si>
  <si>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</si>
  <si>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</si>
  <si>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</si>
  <si>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</si>
  <si>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</si>
  <si>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</si>
  <si>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</si>
  <si>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</si>
  <si>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</si>
  <si>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</si>
  <si>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</si>
  <si>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</si>
  <si>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</si>
  <si>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</si>
  <si>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</si>
  <si>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</si>
  <si>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</si>
  <si>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</si>
  <si>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</si>
  <si>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</si>
  <si>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</si>
  <si>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</si>
  <si>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</si>
  <si>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</si>
  <si>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</si>
  <si>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</si>
  <si>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</si>
  <si>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</si>
  <si>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</si>
  <si>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</si>
  <si>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</si>
  <si>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</si>
  <si>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</si>
  <si>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</si>
  <si>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</si>
  <si>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</si>
  <si>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</si>
  <si>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</si>
  <si>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</si>
  <si>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</si>
  <si>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</si>
  <si>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</si>
  <si>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</si>
  <si>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</si>
  <si>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</si>
  <si>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</si>
  <si>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</si>
  <si>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</si>
  <si>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</si>
  <si>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</si>
  <si>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</si>
  <si>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</si>
  <si>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</si>
  <si>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</si>
  <si>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</si>
  <si>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</si>
  <si>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</si>
  <si>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</si>
  <si>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</si>
  <si>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</si>
  <si>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</si>
  <si>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</si>
  <si>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</si>
  <si>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</si>
  <si>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</si>
  <si>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</si>
  <si>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</si>
  <si>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</si>
  <si>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</si>
  <si>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</si>
  <si>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</si>
  <si>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</si>
  <si>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</si>
  <si>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</si>
  <si>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</si>
  <si>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</si>
  <si>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</si>
  <si>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</si>
  <si>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</si>
  <si>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</si>
  <si>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</si>
  <si>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</si>
  <si>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</si>
  <si>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</si>
  <si>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</si>
  <si>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</si>
  <si>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</si>
  <si>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</si>
  <si>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</si>
  <si>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</si>
  <si>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</si>
  <si>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</si>
  <si>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</si>
  <si>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</si>
  <si>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</si>
  <si>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</si>
  <si>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</si>
  <si>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</si>
  <si>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</si>
  <si>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</si>
  <si>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</si>
  <si>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</si>
  <si>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</si>
  <si>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</si>
  <si>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</si>
  <si>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</si>
  <si>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</si>
  <si>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</si>
  <si>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</si>
  <si>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</si>
  <si>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</si>
  <si>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</si>
  <si>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</si>
  <si>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</si>
  <si>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</si>
  <si>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</si>
  <si>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</si>
  <si>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</si>
  <si>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</si>
  <si>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</si>
  <si>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</si>
  <si>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</si>
  <si>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</si>
  <si>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</si>
  <si>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</si>
  <si>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</si>
  <si>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</si>
  <si>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</si>
  <si>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</si>
  <si>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</si>
  <si>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</si>
  <si>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</si>
  <si>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</si>
  <si>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</si>
  <si>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</si>
  <si>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</si>
  <si>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</si>
  <si>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</si>
  <si>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</si>
  <si>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</si>
  <si>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</si>
  <si>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</si>
  <si>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</si>
  <si>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</si>
  <si>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</si>
  <si>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</si>
  <si>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</si>
  <si>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</si>
  <si>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</si>
  <si>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</si>
  <si>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</si>
  <si>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</si>
  <si>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</si>
  <si>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</si>
  <si>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</si>
  <si>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</si>
  <si>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</si>
  <si>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</si>
  <si>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</si>
  <si>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</si>
  <si>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</si>
  <si>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</si>
  <si>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</si>
  <si>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</si>
  <si>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</si>
  <si>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</si>
  <si>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</si>
  <si>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</si>
  <si>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</si>
  <si>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</si>
  <si>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</si>
  <si>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</si>
  <si>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</si>
  <si>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</si>
  <si>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</si>
  <si>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</si>
  <si>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</si>
  <si>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</si>
  <si>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</si>
  <si>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</si>
  <si>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</si>
  <si>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</si>
  <si>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</si>
  <si>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</si>
  <si>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</si>
  <si>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</si>
  <si>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</si>
  <si>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</si>
  <si>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</si>
  <si>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</si>
  <si>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</si>
  <si>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</si>
  <si>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</si>
  <si>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</si>
  <si>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</si>
  <si>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</si>
  <si>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</si>
  <si>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</si>
  <si>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</si>
  <si>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</si>
  <si>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</si>
  <si>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</si>
  <si>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</si>
  <si>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</si>
  <si>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</si>
  <si>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</si>
  <si>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</si>
  <si>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</si>
  <si>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</si>
  <si>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</si>
  <si>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</si>
  <si>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</si>
  <si>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</si>
  <si>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</si>
  <si>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</si>
  <si>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</si>
  <si>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</si>
  <si>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</si>
  <si>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</si>
  <si>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</si>
  <si>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</si>
  <si>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</si>
  <si>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</si>
  <si>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</si>
  <si>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</si>
  <si>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</si>
  <si>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</si>
  <si>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</si>
  <si>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</si>
  <si>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</si>
  <si>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</si>
  <si>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</si>
  <si>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</si>
  <si>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</si>
  <si>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</si>
  <si>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</si>
  <si>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</si>
  <si>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</si>
  <si>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</si>
  <si>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</si>
  <si>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</si>
  <si>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</si>
  <si>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</si>
  <si>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</si>
  <si>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</si>
  <si>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</si>
  <si>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</si>
  <si>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</si>
  <si>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</si>
  <si>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</si>
  <si>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</si>
  <si>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</si>
  <si>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</si>
  <si>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</si>
  <si>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</si>
  <si>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</si>
  <si>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</si>
  <si>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</si>
  <si>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</si>
  <si>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</si>
  <si>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</si>
  <si>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</si>
  <si>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</si>
  <si>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</si>
  <si>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</si>
  <si>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</si>
  <si>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</si>
  <si>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</si>
  <si>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</si>
  <si>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</si>
  <si>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</si>
  <si>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</si>
  <si>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</si>
  <si>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</si>
  <si>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</si>
  <si>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</si>
  <si>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</si>
  <si>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</si>
  <si>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</si>
  <si>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</si>
  <si>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</si>
  <si>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</si>
  <si>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</si>
  <si>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</si>
  <si>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</si>
  <si>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</si>
  <si>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</si>
  <si>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</si>
  <si>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</si>
  <si>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</si>
  <si>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</si>
  <si>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</si>
  <si>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</si>
  <si>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</si>
  <si>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</si>
  <si>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</si>
  <si>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</si>
  <si>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</si>
  <si>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</si>
  <si>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</si>
  <si>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</si>
  <si>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</si>
  <si>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</si>
  <si>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</si>
  <si>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</si>
  <si>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</si>
  <si>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</si>
  <si>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</si>
  <si>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</si>
  <si>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</si>
  <si>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</si>
  <si>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</si>
  <si>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</si>
  <si>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</si>
  <si>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</si>
  <si>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</si>
  <si>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</si>
  <si>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</si>
  <si>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</si>
  <si>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</si>
  <si>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</si>
  <si>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</si>
  <si>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</si>
  <si>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</si>
  <si>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</si>
  <si>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</si>
  <si>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</si>
  <si>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</si>
  <si>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</si>
  <si>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</si>
  <si>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</si>
  <si>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</si>
  <si>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</si>
  <si>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</si>
  <si>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</si>
  <si>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</si>
  <si>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</si>
  <si>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</si>
  <si>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</si>
  <si>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</si>
  <si>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</si>
  <si>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</si>
  <si>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</si>
  <si>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</si>
  <si>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</si>
  <si>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</si>
  <si>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</si>
  <si>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</si>
  <si>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</si>
  <si>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</si>
  <si>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</si>
  <si>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</si>
  <si>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</si>
  <si>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</si>
  <si>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</si>
  <si>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</si>
  <si>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</si>
  <si>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</si>
  <si>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</si>
  <si>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</si>
  <si>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</si>
  <si>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</si>
  <si>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</si>
  <si>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</si>
  <si>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</si>
  <si>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</si>
  <si>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</si>
  <si>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</si>
  <si>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</si>
  <si>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</si>
  <si>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</si>
  <si>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</si>
  <si>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</si>
  <si>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</si>
  <si>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</si>
  <si>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</si>
  <si>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</si>
  <si>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</si>
  <si>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</si>
  <si>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</si>
  <si>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</si>
  <si>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</si>
  <si>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</si>
  <si>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</si>
  <si>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</si>
  <si>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</si>
  <si>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</si>
  <si>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</si>
  <si>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</si>
  <si>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</si>
  <si>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</si>
  <si>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</si>
  <si>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</si>
  <si>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</si>
  <si>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</si>
  <si>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</si>
  <si>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</si>
  <si>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</si>
  <si>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</si>
  <si>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</si>
  <si>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</si>
  <si>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</si>
  <si>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</si>
  <si>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</si>
  <si>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</si>
  <si>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</si>
  <si>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</si>
  <si>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</si>
  <si>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</si>
  <si>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</si>
  <si>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</si>
  <si>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</si>
  <si>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</si>
  <si>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</si>
  <si>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</si>
  <si>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</si>
  <si>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</si>
  <si>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</si>
  <si>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</si>
  <si>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</si>
  <si>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</si>
  <si>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</si>
  <si>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</si>
  <si>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</si>
  <si>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</si>
  <si>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</si>
  <si>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</si>
  <si>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</si>
  <si>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</si>
  <si>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</si>
  <si>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</si>
  <si>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</si>
  <si>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</si>
  <si>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</si>
  <si>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</si>
  <si>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</si>
  <si>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</si>
  <si>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</si>
  <si>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</si>
  <si>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</si>
  <si>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</si>
  <si>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</si>
  <si>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</si>
  <si>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</si>
  <si>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</si>
  <si>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</si>
  <si>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</si>
  <si>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</si>
  <si>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</si>
  <si>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</si>
  <si>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</si>
  <si>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</si>
  <si>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</si>
  <si>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</si>
  <si>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</si>
  <si>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</si>
  <si>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</si>
  <si>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</si>
  <si>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</si>
  <si>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</si>
  <si>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</si>
  <si>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</si>
  <si>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</si>
  <si>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</si>
  <si>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</si>
  <si>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</si>
  <si>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</si>
  <si>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</si>
  <si>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</si>
  <si>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</si>
  <si>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</si>
  <si>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</si>
  <si>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</si>
  <si>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</si>
  <si>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</si>
  <si>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</si>
  <si>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</si>
  <si>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</si>
  <si>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</si>
  <si>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</si>
  <si>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</si>
  <si>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</si>
  <si>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</si>
  <si>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</si>
  <si>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</si>
  <si>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</si>
  <si>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</si>
  <si>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</si>
  <si>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</si>
  <si>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</si>
  <si>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</si>
  <si>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</si>
  <si>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</si>
  <si>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</si>
  <si>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</si>
  <si>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</si>
  <si>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</si>
  <si>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</si>
  <si>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</si>
  <si>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</si>
  <si>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</si>
  <si>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</si>
  <si>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</si>
  <si>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</si>
  <si>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</si>
  <si>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</si>
  <si>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</si>
  <si>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</si>
  <si>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</si>
  <si>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</si>
  <si>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</si>
  <si>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</si>
  <si>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</si>
  <si>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</si>
  <si>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</si>
  <si>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</si>
  <si>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</si>
  <si>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</si>
  <si>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</si>
  <si>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</si>
  <si>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</si>
  <si>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</si>
  <si>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</si>
  <si>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</si>
  <si>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</si>
  <si>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</si>
  <si>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</si>
  <si>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</si>
  <si>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</si>
  <si>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</si>
  <si>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</si>
  <si>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</si>
  <si>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</si>
  <si>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</si>
  <si>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</si>
  <si>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</si>
  <si>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</si>
  <si>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</si>
  <si>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</si>
  <si>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</si>
  <si>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</si>
  <si>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</si>
  <si>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</si>
  <si>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</si>
  <si>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</si>
  <si>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</si>
  <si>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</si>
  <si>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</si>
  <si>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</si>
  <si>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</si>
  <si>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</si>
  <si>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</si>
  <si>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</si>
  <si>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</si>
  <si>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</si>
  <si>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</si>
  <si>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</si>
  <si>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</si>
  <si>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</si>
  <si>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</si>
  <si>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</si>
  <si>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</si>
  <si>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</si>
  <si>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</si>
  <si>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</si>
  <si>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</si>
  <si>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</si>
  <si>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</si>
  <si>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</si>
  <si>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</si>
  <si>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</si>
  <si>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</si>
  <si>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</si>
  <si>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</si>
  <si>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</si>
  <si>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</si>
  <si>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</si>
  <si>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</si>
  <si>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</si>
  <si>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</si>
  <si>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</si>
  <si>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</si>
  <si>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</si>
  <si>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</si>
  <si>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</si>
  <si>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</si>
  <si>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</si>
  <si>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</si>
  <si>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</si>
  <si>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</si>
  <si>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</si>
  <si>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</si>
  <si>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</si>
  <si>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</si>
  <si>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</si>
  <si>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</si>
  <si>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</si>
  <si>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</si>
  <si>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</si>
  <si>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</si>
  <si>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</si>
  <si>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</si>
  <si>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</si>
  <si>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</si>
  <si>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</si>
  <si>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</si>
  <si>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</si>
  <si>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</si>
  <si>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</si>
  <si>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</si>
  <si>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</si>
  <si>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</si>
  <si>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</si>
  <si>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</si>
  <si>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</si>
  <si>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</si>
  <si>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</si>
  <si>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</si>
  <si>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</si>
  <si>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</si>
  <si>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</si>
  <si>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</si>
  <si>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</si>
  <si>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</si>
  <si>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</si>
  <si>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</si>
  <si>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</si>
  <si>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</si>
  <si>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</si>
  <si>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</si>
  <si>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</si>
  <si>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</si>
  <si>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</si>
  <si>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</si>
  <si>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</si>
  <si>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</si>
  <si>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</si>
  <si>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</si>
  <si>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</si>
  <si>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</si>
  <si>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</si>
  <si>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</si>
  <si>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</si>
  <si>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</si>
  <si>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</si>
  <si>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</si>
  <si>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</si>
  <si>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</si>
  <si>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</si>
  <si>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</si>
  <si>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</si>
  <si>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</si>
  <si>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</si>
  <si>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</si>
  <si>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</si>
  <si>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</si>
  <si>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</si>
  <si>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</si>
  <si>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</si>
  <si>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</si>
  <si>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</si>
  <si>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</si>
  <si>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</si>
  <si>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</si>
  <si>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</si>
  <si>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</si>
  <si>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</si>
  <si>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</si>
  <si>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</si>
  <si>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</si>
  <si>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</si>
  <si>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</si>
  <si>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</si>
  <si>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</si>
  <si>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</si>
  <si>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</si>
  <si>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</si>
  <si>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</si>
  <si>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</si>
  <si>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</si>
  <si>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</si>
  <si>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</si>
  <si>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</si>
  <si>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</si>
  <si>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</si>
  <si>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</si>
  <si>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</si>
  <si>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</si>
  <si>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</si>
  <si>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</si>
  <si>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</si>
  <si>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</si>
  <si>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</si>
  <si>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</si>
  <si>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</si>
  <si>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</si>
  <si>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</si>
  <si>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</si>
  <si>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</si>
  <si>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</si>
  <si>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</si>
  <si>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</si>
  <si>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</si>
  <si>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</si>
  <si>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</si>
  <si>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</si>
  <si>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</si>
  <si>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</si>
  <si>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</si>
  <si>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</si>
  <si>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</si>
  <si>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</si>
  <si>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</si>
  <si>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</si>
  <si>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</si>
  <si>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</si>
  <si>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</si>
  <si>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</si>
  <si>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</si>
  <si>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</si>
  <si>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</si>
  <si>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</si>
  <si>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</si>
  <si>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</si>
  <si>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</si>
  <si>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</si>
  <si>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</si>
  <si>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</si>
  <si>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</si>
  <si>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</si>
  <si>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</si>
  <si>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</si>
  <si>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</si>
  <si>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</si>
  <si>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</si>
  <si>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</si>
  <si>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</si>
  <si>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</si>
  <si>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</si>
  <si>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</si>
  <si>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</si>
  <si>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</si>
  <si>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</si>
  <si>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</si>
  <si>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</si>
  <si>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</si>
  <si>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</si>
  <si>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</si>
  <si>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</si>
  <si>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</si>
  <si>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</si>
  <si>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</si>
  <si>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</si>
  <si>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</si>
  <si>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</si>
  <si>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</si>
  <si>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</si>
  <si>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</si>
  <si>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</si>
  <si>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</si>
  <si>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</si>
  <si>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</si>
  <si>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</si>
  <si>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</si>
  <si>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</si>
  <si>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</si>
  <si>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</si>
  <si>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</si>
  <si>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</si>
  <si>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</si>
  <si>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</si>
  <si>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</si>
  <si>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</si>
  <si>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</si>
  <si>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</si>
  <si>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</si>
  <si>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</si>
  <si>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</si>
  <si>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</si>
  <si>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</si>
  <si>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</si>
  <si>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Equity:41</t>
    </r>
    <r>
      <rPr>
        <sz val="11"/>
        <rFont val="Calibri"/>
        <family val="2"/>
        <scheme val="minor"/>
      </rPr>
      <t xml:space="preserve">
Investment Fund Participation Certificates(Equity Intense):26
</t>
    </r>
    <r>
      <rPr>
        <i/>
        <sz val="11"/>
        <rFont val="Calibri"/>
        <family val="2"/>
        <charset val="162"/>
        <scheme val="minor"/>
      </rPr>
      <t>Investment Fund Participation Certificates(Fixed Income Intense):4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</si>
</sst>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quot;$&quot;* #,##0.00_);_(&quot;$&quot;* \(#,##0.00\);_(&quot;$&quot;* &quot;-&quot;??_);_(@_)"/>
    <numFmt numFmtId="166" formatCode="_(* #,##0.00_);_(* \(#,##0.00\);_(* &quot;-&quot;??_);_(@_)"/>
    <numFmt numFmtId="167" formatCode="yyyy\-mm\-dd"/>
    <numFmt numFmtId="168" formatCode="0.0"/>
    <numFmt numFmtId="169" formatCode="0.0000"/>
    <numFmt numFmtId="170" formatCode="_(* ###0.00_);_(* \(###0.00\);_(* &quot;-&quot;??_);_(@_)"/>
    <numFmt numFmtId="171" formatCode="_(* #,##0.0000_);_(* \(#,##0.0000\);_(* &quot;-&quot;??_);_(@_)"/>
    <numFmt numFmtId="172" formatCode="_(* #,##0_);_(* \(#,##0\);_(* &quot;-&quot;??_);_(@_)"/>
    <numFmt numFmtId="173" formatCode="yyyy\-mm\-dd;@"/>
    <numFmt numFmtId="174" formatCode="_(* #,##0.000_);_(* \(#,##0.000\);_(* &quot;-&quot;??_);_(@_)"/>
    <numFmt numFmtId="175" formatCode="[hh]:mm:ss_)"/>
    <numFmt numFmtId="176" formatCode="0.0%"/>
    <numFmt numFmtId="177" formatCode="_(* #,##0.0_);_(* \(#,##0.0\);_(* &quot;-&quot;??_);_(@_)"/>
  </numFmts>
  <fonts count="8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59">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165" fontId="5" fillId="0" borderId="0" applyFont="0" applyFill="0" applyBorder="0" applyAlignment="0" applyProtection="0"/>
    <xf numFmtId="166" fontId="1" fillId="0" borderId="0" applyFont="0" applyFill="0" applyBorder="0" applyAlignment="0" applyProtection="0"/>
    <xf numFmtId="0" fontId="81" fillId="0" borderId="0"/>
  </cellStyleXfs>
  <cellXfs count="375">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7" fontId="27" fillId="0" borderId="0" xfId="0" applyNumberFormat="1" applyFont="1" applyFill="1" applyBorder="1" applyAlignment="1">
      <alignment horizontal="left" vertical="top" wrapText="1"/>
    </xf>
    <xf numFmtId="167"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166"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7" fontId="28" fillId="0" borderId="0" xfId="0" applyNumberFormat="1" applyFont="1" applyFill="1" applyBorder="1" applyAlignment="1">
      <alignment horizontal="left" vertical="center" wrapText="1"/>
    </xf>
    <xf numFmtId="167" fontId="27" fillId="0" borderId="0" xfId="0" applyNumberFormat="1" applyFont="1" applyFill="1" applyBorder="1" applyAlignment="1">
      <alignment horizontal="left" vertical="center" wrapText="1"/>
    </xf>
    <xf numFmtId="172"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166"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166" fontId="22" fillId="0" borderId="0" xfId="153" applyFont="1"/>
    <xf numFmtId="0" fontId="24" fillId="0" borderId="0" xfId="2" applyFont="1" applyFill="1" applyBorder="1" applyAlignment="1">
      <alignment horizontal="left" vertical="top"/>
    </xf>
    <xf numFmtId="165"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9" fontId="33" fillId="0" borderId="0" xfId="0" applyNumberFormat="1" applyFont="1" applyFill="1" applyBorder="1" applyAlignment="1">
      <alignment horizontal="left" vertical="center" wrapText="1"/>
    </xf>
    <xf numFmtId="170"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71"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71"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71"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166"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71"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9" fontId="25" fillId="0" borderId="0" xfId="154" applyNumberFormat="1" applyFont="1" applyFill="1" applyBorder="1" applyAlignment="1">
      <alignment horizontal="left" vertical="top" wrapText="1"/>
    </xf>
    <xf numFmtId="167"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7" fontId="28" fillId="0" borderId="0" xfId="0" applyNumberFormat="1" applyFont="1" applyFill="1" applyBorder="1" applyAlignment="1">
      <alignment vertical="center" wrapText="1"/>
    </xf>
    <xf numFmtId="166" fontId="22" fillId="0" borderId="0" xfId="153" applyFont="1" applyFill="1" applyBorder="1" applyAlignment="1">
      <alignment horizontal="left" vertical="top" wrapText="1"/>
    </xf>
    <xf numFmtId="167"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7"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72" fontId="22" fillId="0" borderId="0" xfId="153" applyNumberFormat="1" applyFont="1" applyFill="1" applyBorder="1" applyAlignment="1">
      <alignment horizontal="left" vertical="center" wrapText="1"/>
    </xf>
    <xf numFmtId="166" fontId="22" fillId="0" borderId="0" xfId="153" applyFont="1" applyFill="1" applyBorder="1" applyAlignment="1">
      <alignment horizontal="left" vertical="center" wrapText="1"/>
    </xf>
    <xf numFmtId="166" fontId="47" fillId="0" borderId="0" xfId="153" applyFont="1" applyFill="1" applyBorder="1" applyAlignment="1">
      <alignment horizontal="left" vertical="center" wrapText="1"/>
    </xf>
    <xf numFmtId="166" fontId="25" fillId="0" borderId="0" xfId="153" applyFont="1" applyFill="1" applyBorder="1" applyAlignment="1">
      <alignment horizontal="left" vertical="center" wrapText="1"/>
    </xf>
    <xf numFmtId="167" fontId="22" fillId="0" borderId="0" xfId="0" applyNumberFormat="1" applyFont="1" applyFill="1" applyBorder="1" applyAlignment="1">
      <alignment horizontal="left" vertical="center" wrapText="1"/>
    </xf>
    <xf numFmtId="174" fontId="22" fillId="0" borderId="0" xfId="153" applyNumberFormat="1" applyFont="1" applyFill="1" applyBorder="1" applyAlignment="1">
      <alignment horizontal="left" vertical="top" wrapText="1"/>
    </xf>
    <xf numFmtId="166" fontId="22" fillId="0" borderId="0" xfId="0" applyNumberFormat="1" applyFont="1" applyFill="1" applyBorder="1" applyAlignment="1">
      <alignment horizontal="left" vertical="top" wrapText="1"/>
    </xf>
    <xf numFmtId="172" fontId="22"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66" fontId="37" fillId="0" borderId="0" xfId="153" applyFont="1" applyFill="1" applyAlignment="1">
      <alignment horizontal="center" vertical="center"/>
    </xf>
    <xf numFmtId="0" fontId="37" fillId="0" borderId="0" xfId="0" applyFont="1" applyFill="1" applyAlignment="1">
      <alignment horizontal="center" vertical="center"/>
    </xf>
    <xf numFmtId="166" fontId="37" fillId="0" borderId="0" xfId="0" applyNumberFormat="1" applyFont="1" applyFill="1"/>
    <xf numFmtId="172" fontId="49" fillId="0" borderId="0" xfId="153" applyNumberFormat="1" applyFont="1" applyFill="1" applyBorder="1" applyAlignment="1">
      <alignment horizontal="center" vertical="center"/>
    </xf>
    <xf numFmtId="167" fontId="50" fillId="0" borderId="0" xfId="0" applyNumberFormat="1" applyFont="1" applyFill="1" applyBorder="1" applyAlignment="1">
      <alignment vertical="center" wrapText="1"/>
    </xf>
    <xf numFmtId="172"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166"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166" fontId="37" fillId="0" borderId="0" xfId="153" applyFont="1" applyBorder="1" applyAlignment="1">
      <alignment horizontal="right"/>
    </xf>
    <xf numFmtId="166" fontId="37" fillId="0" borderId="0" xfId="153" applyFont="1" applyFill="1" applyBorder="1" applyAlignment="1">
      <alignment horizontal="center" vertical="center"/>
    </xf>
    <xf numFmtId="166" fontId="37" fillId="0" borderId="0" xfId="153" applyFont="1" applyBorder="1" applyAlignment="1">
      <alignment horizontal="center" vertical="center"/>
    </xf>
    <xf numFmtId="166"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166" fontId="37" fillId="0" borderId="0" xfId="153" applyFont="1" applyFill="1"/>
    <xf numFmtId="172"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72"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72"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7"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7"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7"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7" fontId="1" fillId="0" borderId="0" xfId="0" applyNumberFormat="1" applyFont="1" applyFill="1" applyBorder="1" applyAlignment="1">
      <alignment horizontal="left" vertical="top" wrapText="1"/>
    </xf>
    <xf numFmtId="0" fontId="1" fillId="0" borderId="0" xfId="0" applyFont="1" applyFill="1" applyAlignment="1">
      <alignment horizontal="left"/>
    </xf>
    <xf numFmtId="169" fontId="27" fillId="0" borderId="0" xfId="0" applyNumberFormat="1" applyFont="1" applyFill="1" applyBorder="1" applyAlignment="1">
      <alignment horizontal="left" vertical="center" wrapText="1"/>
    </xf>
    <xf numFmtId="168"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3"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166"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7" fontId="67" fillId="38" borderId="1" xfId="0" applyNumberFormat="1" applyFont="1" applyFill="1" applyBorder="1" applyAlignment="1">
      <alignment horizontal="center" vertical="center" wrapText="1"/>
    </xf>
    <xf numFmtId="167"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7"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7"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7" fontId="0" fillId="0" borderId="0" xfId="0" applyNumberFormat="1" applyFont="1" applyAlignment="1">
      <alignment horizontal="left" vertical="center"/>
    </xf>
    <xf numFmtId="167"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7"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7"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5"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7"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166" fontId="0" fillId="0" borderId="0" xfId="153" applyFont="1" applyFill="1" applyBorder="1" applyAlignment="1">
      <alignment horizontal="left" vertical="top"/>
    </xf>
    <xf numFmtId="166" fontId="0" fillId="0" borderId="0" xfId="0" applyNumberFormat="1" applyFill="1"/>
    <xf numFmtId="166" fontId="0" fillId="0" borderId="0" xfId="153" applyFont="1" applyFill="1"/>
    <xf numFmtId="0" fontId="41" fillId="0" borderId="0" xfId="155" applyFont="1" applyFill="1" applyAlignment="1" applyProtection="1">
      <alignment vertical="top" wrapText="1"/>
    </xf>
    <xf numFmtId="166"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2" fontId="22" fillId="0" borderId="1" xfId="153" applyNumberFormat="1" applyFont="1" applyFill="1" applyBorder="1" applyAlignment="1">
      <alignment horizontal="center" vertical="center"/>
    </xf>
    <xf numFmtId="166"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72"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0" xfId="0" applyNumberFormat="1"/>
    <xf numFmtId="166" fontId="0" fillId="0" borderId="0" xfId="0" applyNumberFormat="1" applyBorder="1"/>
    <xf numFmtId="166" fontId="0" fillId="0" borderId="0" xfId="153" applyFont="1" applyFill="1" applyBorder="1"/>
    <xf numFmtId="166" fontId="22" fillId="0" borderId="0" xfId="153" applyFont="1" applyFill="1" applyBorder="1"/>
    <xf numFmtId="172" fontId="0" fillId="0" borderId="0" xfId="153" applyNumberFormat="1" applyFont="1" applyBorder="1"/>
    <xf numFmtId="172" fontId="0" fillId="0" borderId="0" xfId="0" applyNumberFormat="1"/>
    <xf numFmtId="167"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9" fontId="22" fillId="0" borderId="0" xfId="0" applyNumberFormat="1" applyFont="1" applyFill="1" applyBorder="1" applyAlignment="1">
      <alignment horizontal="left" vertical="top" wrapText="1"/>
    </xf>
    <xf numFmtId="172" fontId="22" fillId="33" borderId="1" xfId="153" applyNumberFormat="1" applyFont="1" applyFill="1" applyBorder="1"/>
    <xf numFmtId="166"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72" fontId="0" fillId="0" borderId="0" xfId="153" applyNumberFormat="1" applyFont="1" applyFill="1" applyBorder="1"/>
    <xf numFmtId="172" fontId="0" fillId="0" borderId="0" xfId="153" applyNumberFormat="1" applyFont="1" applyFill="1" applyBorder="1" applyAlignment="1">
      <alignment horizontal="left" vertical="top"/>
    </xf>
    <xf numFmtId="172" fontId="5"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center" vertical="top" wrapText="1"/>
    </xf>
    <xf numFmtId="169" fontId="22" fillId="0" borderId="0" xfId="0" applyNumberFormat="1" applyFont="1" applyFill="1" applyAlignment="1">
      <alignment horizontal="center" vertical="top"/>
    </xf>
    <xf numFmtId="176"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7"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77" fontId="22" fillId="33" borderId="1" xfId="153" applyNumberFormat="1" applyFont="1" applyFill="1" applyBorder="1"/>
    <xf numFmtId="14" fontId="22" fillId="0" borderId="0" xfId="0" applyNumberFormat="1" applyFont="1"/>
    <xf numFmtId="0" fontId="22" fillId="0" borderId="0" xfId="0" applyFont="1" applyAlignment="1">
      <alignment horizontal="left" vertical="top" wrapText="1"/>
    </xf>
    <xf numFmtId="172" fontId="0" fillId="0" borderId="0" xfId="0" applyNumberFormat="1" applyFill="1"/>
    <xf numFmtId="172" fontId="0" fillId="0" borderId="0" xfId="153" applyNumberFormat="1" applyFont="1" applyFill="1"/>
    <xf numFmtId="0" fontId="0" fillId="33" borderId="1" xfId="0" applyFill="1" applyBorder="1" applyAlignment="1">
      <alignment horizontal="center" vertical="center"/>
    </xf>
    <xf numFmtId="166" fontId="22" fillId="0" borderId="1" xfId="153" applyNumberFormat="1" applyFont="1" applyFill="1" applyBorder="1" applyAlignment="1">
      <alignment horizontal="center" vertical="center"/>
    </xf>
    <xf numFmtId="172" fontId="37" fillId="0" borderId="0" xfId="153" applyNumberFormat="1" applyFont="1" applyBorder="1" applyAlignment="1">
      <alignment horizontal="center" vertical="center"/>
    </xf>
    <xf numFmtId="166" fontId="0" fillId="0" borderId="0" xfId="0" applyNumberFormat="1" applyAlignment="1">
      <alignment horizontal="center"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cellXfs>
  <cellStyles count="159">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xr:uid="{00000000-0005-0000-0000-00001C000000}"/>
    <cellStyle name="Currency" xfId="156" builtinId="4"/>
    <cellStyle name="Currency [0] 2" xfId="4" xr:uid="{00000000-0005-0000-0000-00001E000000}"/>
    <cellStyle name="Currency 10" xfId="11" xr:uid="{00000000-0005-0000-0000-00001F000000}"/>
    <cellStyle name="Currency 100" xfId="103" xr:uid="{00000000-0005-0000-0000-000020000000}"/>
    <cellStyle name="Currency 101" xfId="104" xr:uid="{00000000-0005-0000-0000-000021000000}"/>
    <cellStyle name="Currency 102" xfId="105" xr:uid="{00000000-0005-0000-0000-000022000000}"/>
    <cellStyle name="Currency 103" xfId="106" xr:uid="{00000000-0005-0000-0000-000023000000}"/>
    <cellStyle name="Currency 104" xfId="107" xr:uid="{00000000-0005-0000-0000-000024000000}"/>
    <cellStyle name="Currency 105" xfId="108" xr:uid="{00000000-0005-0000-0000-000025000000}"/>
    <cellStyle name="Currency 106" xfId="109" xr:uid="{00000000-0005-0000-0000-000026000000}"/>
    <cellStyle name="Currency 107" xfId="110" xr:uid="{00000000-0005-0000-0000-000027000000}"/>
    <cellStyle name="Currency 108" xfId="111" xr:uid="{00000000-0005-0000-0000-000028000000}"/>
    <cellStyle name="Currency 11" xfId="14" xr:uid="{00000000-0005-0000-0000-000029000000}"/>
    <cellStyle name="Currency 12" xfId="15" xr:uid="{00000000-0005-0000-0000-00002A000000}"/>
    <cellStyle name="Currency 13" xfId="17" xr:uid="{00000000-0005-0000-0000-00002B000000}"/>
    <cellStyle name="Currency 14" xfId="19" xr:uid="{00000000-0005-0000-0000-00002C000000}"/>
    <cellStyle name="Currency 15" xfId="20" xr:uid="{00000000-0005-0000-0000-00002D000000}"/>
    <cellStyle name="Currency 16" xfId="16" xr:uid="{00000000-0005-0000-0000-00002E000000}"/>
    <cellStyle name="Currency 17" xfId="21" xr:uid="{00000000-0005-0000-0000-00002F000000}"/>
    <cellStyle name="Currency 18" xfId="18" xr:uid="{00000000-0005-0000-0000-000030000000}"/>
    <cellStyle name="Currency 19" xfId="22" xr:uid="{00000000-0005-0000-0000-000031000000}"/>
    <cellStyle name="Currency 2" xfId="3" xr:uid="{00000000-0005-0000-0000-000032000000}"/>
    <cellStyle name="Currency 20" xfId="23" xr:uid="{00000000-0005-0000-0000-000033000000}"/>
    <cellStyle name="Currency 21" xfId="26" xr:uid="{00000000-0005-0000-0000-000034000000}"/>
    <cellStyle name="Currency 22" xfId="24" xr:uid="{00000000-0005-0000-0000-000035000000}"/>
    <cellStyle name="Currency 23" xfId="27" xr:uid="{00000000-0005-0000-0000-000036000000}"/>
    <cellStyle name="Currency 24" xfId="28" xr:uid="{00000000-0005-0000-0000-000037000000}"/>
    <cellStyle name="Currency 25" xfId="25" xr:uid="{00000000-0005-0000-0000-000038000000}"/>
    <cellStyle name="Currency 26" xfId="29" xr:uid="{00000000-0005-0000-0000-000039000000}"/>
    <cellStyle name="Currency 27" xfId="31" xr:uid="{00000000-0005-0000-0000-00003A000000}"/>
    <cellStyle name="Currency 28" xfId="30" xr:uid="{00000000-0005-0000-0000-00003B000000}"/>
    <cellStyle name="Currency 29" xfId="33" xr:uid="{00000000-0005-0000-0000-00003C000000}"/>
    <cellStyle name="Currency 3" xfId="7" xr:uid="{00000000-0005-0000-0000-00003D000000}"/>
    <cellStyle name="Currency 30" xfId="32" xr:uid="{00000000-0005-0000-0000-00003E000000}"/>
    <cellStyle name="Currency 31" xfId="34" xr:uid="{00000000-0005-0000-0000-00003F000000}"/>
    <cellStyle name="Currency 32" xfId="36" xr:uid="{00000000-0005-0000-0000-000040000000}"/>
    <cellStyle name="Currency 33" xfId="35" xr:uid="{00000000-0005-0000-0000-000041000000}"/>
    <cellStyle name="Currency 34" xfId="38" xr:uid="{00000000-0005-0000-0000-000042000000}"/>
    <cellStyle name="Currency 35" xfId="37" xr:uid="{00000000-0005-0000-0000-000043000000}"/>
    <cellStyle name="Currency 36" xfId="39" xr:uid="{00000000-0005-0000-0000-000044000000}"/>
    <cellStyle name="Currency 37" xfId="40" xr:uid="{00000000-0005-0000-0000-000045000000}"/>
    <cellStyle name="Currency 38" xfId="41" xr:uid="{00000000-0005-0000-0000-000046000000}"/>
    <cellStyle name="Currency 39" xfId="44" xr:uid="{00000000-0005-0000-0000-000047000000}"/>
    <cellStyle name="Currency 4" xfId="8" xr:uid="{00000000-0005-0000-0000-000048000000}"/>
    <cellStyle name="Currency 40" xfId="42" xr:uid="{00000000-0005-0000-0000-000049000000}"/>
    <cellStyle name="Currency 41" xfId="46" xr:uid="{00000000-0005-0000-0000-00004A000000}"/>
    <cellStyle name="Currency 42" xfId="45" xr:uid="{00000000-0005-0000-0000-00004B000000}"/>
    <cellStyle name="Currency 43" xfId="47" xr:uid="{00000000-0005-0000-0000-00004C000000}"/>
    <cellStyle name="Currency 44" xfId="48" xr:uid="{00000000-0005-0000-0000-00004D000000}"/>
    <cellStyle name="Currency 45" xfId="49" xr:uid="{00000000-0005-0000-0000-00004E000000}"/>
    <cellStyle name="Currency 46" xfId="50" xr:uid="{00000000-0005-0000-0000-00004F000000}"/>
    <cellStyle name="Currency 47" xfId="51" xr:uid="{00000000-0005-0000-0000-000050000000}"/>
    <cellStyle name="Currency 48" xfId="52" xr:uid="{00000000-0005-0000-0000-000051000000}"/>
    <cellStyle name="Currency 49" xfId="53" xr:uid="{00000000-0005-0000-0000-000052000000}"/>
    <cellStyle name="Currency 5" xfId="6" xr:uid="{00000000-0005-0000-0000-000053000000}"/>
    <cellStyle name="Currency 50" xfId="54" xr:uid="{00000000-0005-0000-0000-000054000000}"/>
    <cellStyle name="Currency 51" xfId="55" xr:uid="{00000000-0005-0000-0000-000055000000}"/>
    <cellStyle name="Currency 52" xfId="56" xr:uid="{00000000-0005-0000-0000-000056000000}"/>
    <cellStyle name="Currency 53" xfId="57" xr:uid="{00000000-0005-0000-0000-000057000000}"/>
    <cellStyle name="Currency 54" xfId="58" xr:uid="{00000000-0005-0000-0000-000058000000}"/>
    <cellStyle name="Currency 55" xfId="59" xr:uid="{00000000-0005-0000-0000-000059000000}"/>
    <cellStyle name="Currency 56" xfId="60" xr:uid="{00000000-0005-0000-0000-00005A000000}"/>
    <cellStyle name="Currency 57" xfId="61" xr:uid="{00000000-0005-0000-0000-00005B000000}"/>
    <cellStyle name="Currency 58" xfId="62" xr:uid="{00000000-0005-0000-0000-00005C000000}"/>
    <cellStyle name="Currency 59" xfId="63" xr:uid="{00000000-0005-0000-0000-00005D000000}"/>
    <cellStyle name="Currency 6" xfId="9" xr:uid="{00000000-0005-0000-0000-00005E000000}"/>
    <cellStyle name="Currency 60" xfId="64" xr:uid="{00000000-0005-0000-0000-00005F000000}"/>
    <cellStyle name="Currency 61" xfId="65" xr:uid="{00000000-0005-0000-0000-000060000000}"/>
    <cellStyle name="Currency 62" xfId="66" xr:uid="{00000000-0005-0000-0000-000061000000}"/>
    <cellStyle name="Currency 63" xfId="43" xr:uid="{00000000-0005-0000-0000-000062000000}"/>
    <cellStyle name="Currency 64" xfId="68" xr:uid="{00000000-0005-0000-0000-000063000000}"/>
    <cellStyle name="Currency 65" xfId="67" xr:uid="{00000000-0005-0000-0000-000064000000}"/>
    <cellStyle name="Currency 66" xfId="70" xr:uid="{00000000-0005-0000-0000-000065000000}"/>
    <cellStyle name="Currency 67" xfId="69" xr:uid="{00000000-0005-0000-0000-000066000000}"/>
    <cellStyle name="Currency 68" xfId="71" xr:uid="{00000000-0005-0000-0000-000067000000}"/>
    <cellStyle name="Currency 69" xfId="72" xr:uid="{00000000-0005-0000-0000-000068000000}"/>
    <cellStyle name="Currency 7" xfId="10" xr:uid="{00000000-0005-0000-0000-000069000000}"/>
    <cellStyle name="Currency 70" xfId="73" xr:uid="{00000000-0005-0000-0000-00006A000000}"/>
    <cellStyle name="Currency 71" xfId="74" xr:uid="{00000000-0005-0000-0000-00006B000000}"/>
    <cellStyle name="Currency 72" xfId="75" xr:uid="{00000000-0005-0000-0000-00006C000000}"/>
    <cellStyle name="Currency 73" xfId="76" xr:uid="{00000000-0005-0000-0000-00006D000000}"/>
    <cellStyle name="Currency 74" xfId="77" xr:uid="{00000000-0005-0000-0000-00006E000000}"/>
    <cellStyle name="Currency 75" xfId="78" xr:uid="{00000000-0005-0000-0000-00006F000000}"/>
    <cellStyle name="Currency 76" xfId="79" xr:uid="{00000000-0005-0000-0000-000070000000}"/>
    <cellStyle name="Currency 77" xfId="80" xr:uid="{00000000-0005-0000-0000-000071000000}"/>
    <cellStyle name="Currency 78" xfId="81" xr:uid="{00000000-0005-0000-0000-000072000000}"/>
    <cellStyle name="Currency 79" xfId="82" xr:uid="{00000000-0005-0000-0000-000073000000}"/>
    <cellStyle name="Currency 8" xfId="12" xr:uid="{00000000-0005-0000-0000-000074000000}"/>
    <cellStyle name="Currency 80" xfId="84" xr:uid="{00000000-0005-0000-0000-000075000000}"/>
    <cellStyle name="Currency 81" xfId="83" xr:uid="{00000000-0005-0000-0000-000076000000}"/>
    <cellStyle name="Currency 82" xfId="86" xr:uid="{00000000-0005-0000-0000-000077000000}"/>
    <cellStyle name="Currency 83" xfId="85" xr:uid="{00000000-0005-0000-0000-000078000000}"/>
    <cellStyle name="Currency 84" xfId="88" xr:uid="{00000000-0005-0000-0000-000079000000}"/>
    <cellStyle name="Currency 85" xfId="87" xr:uid="{00000000-0005-0000-0000-00007A000000}"/>
    <cellStyle name="Currency 86" xfId="89" xr:uid="{00000000-0005-0000-0000-00007B000000}"/>
    <cellStyle name="Currency 87" xfId="90" xr:uid="{00000000-0005-0000-0000-00007C000000}"/>
    <cellStyle name="Currency 88" xfId="91" xr:uid="{00000000-0005-0000-0000-00007D000000}"/>
    <cellStyle name="Currency 89" xfId="92" xr:uid="{00000000-0005-0000-0000-00007E000000}"/>
    <cellStyle name="Currency 9" xfId="13" xr:uid="{00000000-0005-0000-0000-00007F000000}"/>
    <cellStyle name="Currency 90" xfId="93" xr:uid="{00000000-0005-0000-0000-000080000000}"/>
    <cellStyle name="Currency 91" xfId="94" xr:uid="{00000000-0005-0000-0000-000081000000}"/>
    <cellStyle name="Currency 92" xfId="95" xr:uid="{00000000-0005-0000-0000-000082000000}"/>
    <cellStyle name="Currency 93" xfId="96" xr:uid="{00000000-0005-0000-0000-000083000000}"/>
    <cellStyle name="Currency 94" xfId="97" xr:uid="{00000000-0005-0000-0000-000084000000}"/>
    <cellStyle name="Currency 95" xfId="98" xr:uid="{00000000-0005-0000-0000-000085000000}"/>
    <cellStyle name="Currency 96" xfId="99" xr:uid="{00000000-0005-0000-0000-000086000000}"/>
    <cellStyle name="Currency 97" xfId="100" xr:uid="{00000000-0005-0000-0000-000087000000}"/>
    <cellStyle name="Currency 98" xfId="101" xr:uid="{00000000-0005-0000-0000-000088000000}"/>
    <cellStyle name="Currency 99" xfId="102" xr:uid="{00000000-0005-0000-0000-000089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5000000}"/>
    <cellStyle name="Normal 3" xfId="1" xr:uid="{00000000-0005-0000-0000-000096000000}"/>
    <cellStyle name="Normal 6" xfId="158" xr:uid="{00000000-0005-0000-0000-000097000000}"/>
    <cellStyle name="Note" xfId="126" builtinId="10" customBuiltin="1"/>
    <cellStyle name="Output" xfId="121" builtinId="21" customBuiltin="1"/>
    <cellStyle name="Percent" xfId="154" builtinId="5"/>
    <cellStyle name="Percent 2" xfId="5" xr:uid="{00000000-0005-0000-0000-00009B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071-26a511fd-397a-472a-943f-14eb0e4f9eb8.pdf" TargetMode="External"/><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071-26a511fd-397a-472a-943f-14eb0e4f9eb8.pdf" TargetMode="External"/><Relationship Id="rId12" Type="http://schemas.openxmlformats.org/officeDocument/2006/relationships/printerSettings" Target="../printerSettings/printerSettings6.bin"/><Relationship Id="rId2" Type="http://schemas.openxmlformats.org/officeDocument/2006/relationships/hyperlink" Target="https://www.takasbank.com.tr/documents/CategoryDocument/Takasbank%20Directive%20on%20CCP%20Default%20Implementation%20Principles250320_2020-03-25-14-02-59.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071-26a511fd-397a-472a-943f-14eb0e4f9eb8.pdf" TargetMode="External"/><Relationship Id="rId11" Type="http://schemas.openxmlformats.org/officeDocument/2006/relationships/hyperlink" Target="https://www.takasbank.com.tr/documents/file/Takasbank_Announcement/2071-26a511fd-397a-472a-943f-14eb0e4f9eb8.pdf" TargetMode="External"/><Relationship Id="rId5" Type="http://schemas.openxmlformats.org/officeDocument/2006/relationships/hyperlink" Target="https://www.takasbank.com.tr/documents/file/Takasbank_Announcement/2071-26a511fd-397a-472a-943f-14eb0e4f9eb8.pdf" TargetMode="External"/><Relationship Id="rId10" Type="http://schemas.openxmlformats.org/officeDocument/2006/relationships/hyperlink" Target="https://www.takasbank.com.tr/documents/file/Takasbank_Announcement/2071-26a511fd-397a-472a-943f-14eb0e4f9eb8.pdf" TargetMode="External"/><Relationship Id="rId4" Type="http://schemas.openxmlformats.org/officeDocument/2006/relationships/hyperlink" Target="https://www.takasbank.com.tr/documents/file/Takasbank_Announcement/2071-26a511fd-397a-472a-943f-14eb0e4f9eb8.pdf" TargetMode="External"/><Relationship Id="rId9" Type="http://schemas.openxmlformats.org/officeDocument/2006/relationships/hyperlink" Target="https://www.takasbank.com.tr/documents/file/Takasbank_Announcement/2071-26a511fd-397a-472a-943f-14eb0e4f9eb8.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H206"/>
  <sheetViews>
    <sheetView zoomScale="85" zoomScaleNormal="85" workbookViewId="0">
      <pane ySplit="1" topLeftCell="A2" activePane="bottomLeft" state="frozen"/>
      <selection activeCell="F10" sqref="F10"/>
      <selection pane="bottomLeft" activeCell="A2" sqref="A2"/>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ht="30">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autoFilter ref="A1:H206" xr:uid="{00000000-0009-0000-0000-000000000000}"/>
  <pageMargins left="0.7" right="0.7" top="0.75" bottom="0.75" header="0.3" footer="0.3"/>
  <pageSetup paperSize="9" orientation="portrait" r:id="rId1"/>
  <headerFooter>
    <oddFooter>&amp;C&amp;"Arial"&amp;15&amp;KFF0000 Takasbank | Kurum İçi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H16"/>
  <sheetViews>
    <sheetView zoomScaleNormal="100" workbookViewId="0">
      <selection activeCell="F10" sqref="F10"/>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45838</v>
      </c>
      <c r="B2" s="116" t="s">
        <v>484</v>
      </c>
      <c r="C2" s="117" t="s">
        <v>579</v>
      </c>
      <c r="D2" s="117" t="s">
        <v>244</v>
      </c>
      <c r="E2" s="118" t="s">
        <v>518</v>
      </c>
      <c r="F2" s="119">
        <v>9900716966.8400002</v>
      </c>
      <c r="G2" s="48"/>
    </row>
    <row r="3" spans="1:34">
      <c r="A3" s="99">
        <f>+Takasbank_AggregatedDataFile!$A$2</f>
        <v>45838</v>
      </c>
      <c r="B3" s="116" t="s">
        <v>484</v>
      </c>
      <c r="C3" s="117" t="s">
        <v>579</v>
      </c>
      <c r="D3" s="117" t="s">
        <v>245</v>
      </c>
      <c r="E3" s="118" t="s">
        <v>518</v>
      </c>
      <c r="F3" s="119">
        <v>43014764088.639824</v>
      </c>
      <c r="G3" s="48"/>
    </row>
    <row r="4" spans="1:34" ht="25.5">
      <c r="A4" s="99">
        <f>+Takasbank_AggregatedDataFile!$A$2</f>
        <v>45838</v>
      </c>
      <c r="B4" s="116" t="s">
        <v>484</v>
      </c>
      <c r="C4" s="117" t="s">
        <v>513</v>
      </c>
      <c r="D4" s="117" t="s">
        <v>244</v>
      </c>
      <c r="E4" s="118" t="s">
        <v>518</v>
      </c>
      <c r="F4" s="119">
        <v>0</v>
      </c>
      <c r="G4" s="48"/>
    </row>
    <row r="5" spans="1:34" ht="25.5">
      <c r="A5" s="99">
        <f>+Takasbank_AggregatedDataFile!$A$2</f>
        <v>45838</v>
      </c>
      <c r="B5" s="116" t="s">
        <v>484</v>
      </c>
      <c r="C5" s="117" t="s">
        <v>513</v>
      </c>
      <c r="D5" s="117" t="s">
        <v>245</v>
      </c>
      <c r="E5" s="118" t="s">
        <v>518</v>
      </c>
      <c r="F5" s="119">
        <v>0</v>
      </c>
      <c r="G5" s="48"/>
    </row>
    <row r="6" spans="1:34">
      <c r="A6" s="99">
        <f>+Takasbank_AggregatedDataFile!$A$2</f>
        <v>45838</v>
      </c>
      <c r="B6" s="116" t="s">
        <v>484</v>
      </c>
      <c r="C6" s="117" t="s">
        <v>514</v>
      </c>
      <c r="D6" s="117" t="s">
        <v>244</v>
      </c>
      <c r="E6" s="118" t="s">
        <v>518</v>
      </c>
      <c r="F6" s="119">
        <v>0</v>
      </c>
      <c r="G6" s="119"/>
    </row>
    <row r="7" spans="1:34" s="21" customFormat="1">
      <c r="A7" s="99">
        <f>+Takasbank_AggregatedDataFile!$A$2</f>
        <v>45838</v>
      </c>
      <c r="B7" s="116" t="s">
        <v>484</v>
      </c>
      <c r="C7" s="117" t="s">
        <v>514</v>
      </c>
      <c r="D7" s="117" t="s">
        <v>245</v>
      </c>
      <c r="E7" s="118" t="s">
        <v>518</v>
      </c>
      <c r="F7" s="119">
        <v>0</v>
      </c>
      <c r="G7" s="119"/>
      <c r="H7"/>
      <c r="I7"/>
      <c r="J7"/>
      <c r="K7"/>
      <c r="L7"/>
      <c r="M7"/>
      <c r="N7"/>
      <c r="O7"/>
      <c r="P7"/>
      <c r="Q7"/>
      <c r="R7"/>
      <c r="S7"/>
      <c r="T7"/>
      <c r="U7"/>
      <c r="V7"/>
      <c r="W7"/>
      <c r="X7"/>
      <c r="Y7"/>
      <c r="Z7"/>
      <c r="AA7"/>
      <c r="AB7"/>
      <c r="AC7"/>
      <c r="AD7"/>
      <c r="AE7"/>
      <c r="AF7"/>
      <c r="AG7"/>
      <c r="AH7"/>
    </row>
    <row r="8" spans="1:34">
      <c r="A8" s="99">
        <f>+Takasbank_AggregatedDataFile!$A$2</f>
        <v>45838</v>
      </c>
      <c r="B8" s="116" t="s">
        <v>484</v>
      </c>
      <c r="C8" s="117" t="s">
        <v>515</v>
      </c>
      <c r="D8" s="117" t="s">
        <v>244</v>
      </c>
      <c r="E8" s="118" t="s">
        <v>518</v>
      </c>
      <c r="F8" s="119">
        <v>281822472</v>
      </c>
      <c r="G8" s="48"/>
    </row>
    <row r="9" spans="1:34">
      <c r="A9" s="99">
        <f>+Takasbank_AggregatedDataFile!$A$2</f>
        <v>45838</v>
      </c>
      <c r="B9" s="116" t="s">
        <v>484</v>
      </c>
      <c r="C9" s="117" t="s">
        <v>515</v>
      </c>
      <c r="D9" s="117" t="s">
        <v>245</v>
      </c>
      <c r="E9" s="118" t="s">
        <v>518</v>
      </c>
      <c r="F9" s="119">
        <v>6466231218</v>
      </c>
      <c r="G9" s="48"/>
    </row>
    <row r="10" spans="1:34" ht="25.5">
      <c r="A10" s="99">
        <f>+Takasbank_AggregatedDataFile!$A$2</f>
        <v>45838</v>
      </c>
      <c r="B10" s="116" t="s">
        <v>484</v>
      </c>
      <c r="C10" s="117" t="s">
        <v>516</v>
      </c>
      <c r="D10" s="117" t="s">
        <v>244</v>
      </c>
      <c r="E10" s="118" t="s">
        <v>518</v>
      </c>
      <c r="F10" s="119">
        <v>13481518826</v>
      </c>
      <c r="G10" s="48"/>
    </row>
    <row r="11" spans="1:34" ht="25.5">
      <c r="A11" s="99">
        <f>+Takasbank_AggregatedDataFile!$A$2</f>
        <v>45838</v>
      </c>
      <c r="B11" s="116" t="s">
        <v>484</v>
      </c>
      <c r="C11" s="117" t="s">
        <v>516</v>
      </c>
      <c r="D11" s="117" t="s">
        <v>245</v>
      </c>
      <c r="E11" s="118" t="s">
        <v>518</v>
      </c>
      <c r="F11" s="119">
        <v>564327294</v>
      </c>
      <c r="G11" s="48"/>
    </row>
    <row r="12" spans="1:34">
      <c r="A12" s="99">
        <f>+Takasbank_AggregatedDataFile!$A$2</f>
        <v>45838</v>
      </c>
      <c r="B12" s="116" t="s">
        <v>484</v>
      </c>
      <c r="C12" s="116" t="s">
        <v>556</v>
      </c>
      <c r="D12" s="120" t="s">
        <v>244</v>
      </c>
      <c r="E12" s="120" t="s">
        <v>518</v>
      </c>
      <c r="F12" s="119">
        <v>25462295453.599998</v>
      </c>
      <c r="G12" s="48"/>
    </row>
    <row r="13" spans="1:34" ht="15.75" customHeight="1">
      <c r="A13" s="99">
        <f>+Takasbank_AggregatedDataFile!$A$2</f>
        <v>45838</v>
      </c>
      <c r="B13" s="116" t="s">
        <v>484</v>
      </c>
      <c r="C13" s="116" t="s">
        <v>556</v>
      </c>
      <c r="D13" s="120" t="s">
        <v>245</v>
      </c>
      <c r="E13" s="120" t="s">
        <v>518</v>
      </c>
      <c r="F13" s="119">
        <v>0</v>
      </c>
      <c r="G13" s="48"/>
    </row>
    <row r="14" spans="1:34" s="21" customFormat="1">
      <c r="A14" s="99">
        <f>+Takasbank_AggregatedDataFile!$A$2</f>
        <v>45838</v>
      </c>
      <c r="B14" s="116" t="s">
        <v>484</v>
      </c>
      <c r="C14" s="116" t="s">
        <v>595</v>
      </c>
      <c r="D14" s="120" t="s">
        <v>244</v>
      </c>
      <c r="E14" s="120" t="s">
        <v>518</v>
      </c>
      <c r="F14" s="119">
        <v>1725127359</v>
      </c>
      <c r="G14" s="48"/>
      <c r="H14"/>
      <c r="I14"/>
      <c r="J14"/>
      <c r="K14"/>
      <c r="L14"/>
      <c r="M14"/>
      <c r="N14"/>
      <c r="O14"/>
      <c r="P14"/>
      <c r="Q14"/>
      <c r="R14"/>
      <c r="S14"/>
      <c r="T14"/>
      <c r="U14"/>
      <c r="V14"/>
      <c r="W14"/>
      <c r="X14"/>
      <c r="Y14"/>
      <c r="Z14"/>
      <c r="AA14"/>
      <c r="AB14"/>
      <c r="AC14"/>
      <c r="AD14"/>
      <c r="AE14"/>
      <c r="AF14"/>
      <c r="AG14"/>
      <c r="AH14"/>
    </row>
    <row r="15" spans="1:34">
      <c r="A15" s="99">
        <f>+Takasbank_AggregatedDataFile!$A$2</f>
        <v>45838</v>
      </c>
      <c r="B15" s="116" t="s">
        <v>484</v>
      </c>
      <c r="C15" s="116" t="s">
        <v>595</v>
      </c>
      <c r="D15" s="120" t="s">
        <v>245</v>
      </c>
      <c r="E15" s="120" t="s">
        <v>518</v>
      </c>
      <c r="F15" s="119">
        <v>0</v>
      </c>
    </row>
    <row r="16" spans="1:34">
      <c r="A16" s="99">
        <f>+Takasbank_AggregatedDataFile!$A$2</f>
        <v>45838</v>
      </c>
      <c r="B16" s="116" t="s">
        <v>389</v>
      </c>
      <c r="C16" s="116" t="s">
        <v>389</v>
      </c>
      <c r="D16" s="120" t="s">
        <v>253</v>
      </c>
      <c r="E16" s="120" t="s">
        <v>518</v>
      </c>
      <c r="F16" s="121">
        <f>+SUM(F2:F15)</f>
        <v>100896803678.07983</v>
      </c>
      <c r="G16" s="121"/>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95"/>
  <sheetViews>
    <sheetView zoomScale="80" zoomScaleNormal="80" workbookViewId="0">
      <selection activeCell="I3" sqref="I3"/>
    </sheetView>
  </sheetViews>
  <sheetFormatPr defaultColWidth="13.85546875" defaultRowHeight="15"/>
  <cols>
    <col min="1" max="1" width="12.140625" style="20" customWidth="1"/>
    <col min="2" max="2" width="13" style="329" bestFit="1" customWidth="1"/>
    <col min="3" max="3" width="27.42578125" style="329" bestFit="1" customWidth="1"/>
    <col min="4" max="4" width="34.5703125" style="21" bestFit="1" customWidth="1"/>
    <col min="5" max="5" width="9.7109375" style="21" bestFit="1" customWidth="1"/>
    <col min="6" max="8" width="6.28515625" style="21" bestFit="1" customWidth="1"/>
    <col min="9" max="9" width="19.28515625" style="21" bestFit="1" customWidth="1"/>
    <col min="10" max="10" width="19.28515625" style="21" customWidth="1"/>
    <col min="11" max="11" width="16.85546875" style="21" bestFit="1" customWidth="1"/>
    <col min="12" max="14" width="6.28515625" style="21" bestFit="1" customWidth="1"/>
    <col min="15" max="15" width="16.85546875" style="21" bestFit="1" customWidth="1"/>
    <col min="16" max="16" width="14.85546875" style="21" bestFit="1" customWidth="1"/>
    <col min="17" max="17" width="7.42578125" style="21" bestFit="1" customWidth="1"/>
    <col min="18" max="18" width="14.8554687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3" t="s">
        <v>232</v>
      </c>
      <c r="B1" s="324" t="s">
        <v>468</v>
      </c>
      <c r="C1" s="324" t="s">
        <v>483</v>
      </c>
      <c r="D1" s="324" t="s">
        <v>242</v>
      </c>
      <c r="E1" s="324" t="s">
        <v>308</v>
      </c>
      <c r="F1" s="324" t="s">
        <v>46</v>
      </c>
      <c r="G1" s="324" t="s">
        <v>50</v>
      </c>
      <c r="H1" s="324" t="s">
        <v>51</v>
      </c>
      <c r="I1" s="324" t="s">
        <v>52</v>
      </c>
      <c r="J1" s="324" t="s">
        <v>53</v>
      </c>
      <c r="K1" s="324" t="s">
        <v>54</v>
      </c>
      <c r="L1" s="324" t="s">
        <v>55</v>
      </c>
      <c r="M1" s="324" t="s">
        <v>56</v>
      </c>
      <c r="N1" s="324" t="s">
        <v>57</v>
      </c>
      <c r="O1" s="324" t="s">
        <v>58</v>
      </c>
      <c r="P1" s="324" t="s">
        <v>59</v>
      </c>
      <c r="Q1" s="332" t="s">
        <v>60</v>
      </c>
      <c r="R1" s="324" t="s">
        <v>61</v>
      </c>
      <c r="S1" s="324" t="s">
        <v>62</v>
      </c>
      <c r="T1" s="324" t="s">
        <v>63</v>
      </c>
    </row>
    <row r="2" spans="1:20">
      <c r="A2" s="325">
        <v>45838</v>
      </c>
      <c r="B2" s="326" t="s">
        <v>389</v>
      </c>
      <c r="C2" s="326" t="s">
        <v>579</v>
      </c>
      <c r="D2" s="323" t="s">
        <v>765</v>
      </c>
      <c r="E2" s="323" t="s">
        <v>518</v>
      </c>
      <c r="F2" s="292">
        <v>0</v>
      </c>
      <c r="G2" s="292">
        <v>0</v>
      </c>
      <c r="H2" s="292">
        <v>0</v>
      </c>
      <c r="I2" s="292">
        <v>14464089875.819996</v>
      </c>
      <c r="J2" s="292">
        <v>7494069947.4099998</v>
      </c>
      <c r="K2" s="292">
        <v>0</v>
      </c>
      <c r="L2" s="292">
        <v>0</v>
      </c>
      <c r="M2" s="292">
        <v>0</v>
      </c>
      <c r="N2" s="292">
        <v>0</v>
      </c>
      <c r="O2" s="292">
        <v>439380163.22000003</v>
      </c>
      <c r="P2" s="292">
        <v>0</v>
      </c>
      <c r="Q2" s="292">
        <v>0</v>
      </c>
      <c r="R2" s="292">
        <v>163687519.31</v>
      </c>
      <c r="S2" s="292">
        <v>0</v>
      </c>
      <c r="T2" s="327">
        <f>+SUM(F2:S2)</f>
        <v>22561227505.759998</v>
      </c>
    </row>
    <row r="3" spans="1:20">
      <c r="A3" s="325">
        <v>45838</v>
      </c>
      <c r="B3" s="326" t="s">
        <v>389</v>
      </c>
      <c r="C3" s="326" t="s">
        <v>579</v>
      </c>
      <c r="D3" s="323" t="s">
        <v>764</v>
      </c>
      <c r="E3" s="323" t="s">
        <v>518</v>
      </c>
      <c r="F3" s="292">
        <v>0</v>
      </c>
      <c r="G3" s="292">
        <v>0</v>
      </c>
      <c r="H3" s="292">
        <v>0</v>
      </c>
      <c r="I3" s="292">
        <v>14464041568.889996</v>
      </c>
      <c r="J3" s="292">
        <v>3956323598.9699993</v>
      </c>
      <c r="K3" s="292">
        <v>0</v>
      </c>
      <c r="L3" s="292">
        <v>0</v>
      </c>
      <c r="M3" s="292">
        <v>0</v>
      </c>
      <c r="N3" s="292">
        <v>0</v>
      </c>
      <c r="O3" s="292">
        <v>371253250.38999999</v>
      </c>
      <c r="P3" s="292">
        <v>0</v>
      </c>
      <c r="Q3" s="292">
        <v>0</v>
      </c>
      <c r="R3" s="292">
        <v>93533210.310000002</v>
      </c>
      <c r="S3" s="292">
        <v>0</v>
      </c>
      <c r="T3" s="327">
        <f t="shared" ref="T3:T5" si="0">+SUM(F3:S3)</f>
        <v>18885151628.559994</v>
      </c>
    </row>
    <row r="4" spans="1:20">
      <c r="A4" s="325">
        <v>45838</v>
      </c>
      <c r="B4" s="326" t="s">
        <v>389</v>
      </c>
      <c r="C4" s="326" t="s">
        <v>579</v>
      </c>
      <c r="D4" s="323" t="s">
        <v>763</v>
      </c>
      <c r="E4" s="323" t="s">
        <v>518</v>
      </c>
      <c r="F4" s="292">
        <v>0</v>
      </c>
      <c r="G4" s="292">
        <v>0</v>
      </c>
      <c r="H4" s="292">
        <v>0</v>
      </c>
      <c r="I4" s="292">
        <v>97314656670.27005</v>
      </c>
      <c r="J4" s="292">
        <v>1048271447.2200001</v>
      </c>
      <c r="K4" s="292">
        <v>704633555.87999976</v>
      </c>
      <c r="L4" s="292">
        <v>0</v>
      </c>
      <c r="M4" s="292">
        <v>0</v>
      </c>
      <c r="N4" s="292">
        <v>0</v>
      </c>
      <c r="O4" s="292">
        <v>8349820073.5300055</v>
      </c>
      <c r="P4" s="292">
        <v>20232431.829999998</v>
      </c>
      <c r="Q4" s="292">
        <v>0</v>
      </c>
      <c r="R4" s="292">
        <v>937905074</v>
      </c>
      <c r="S4" s="292">
        <v>0</v>
      </c>
      <c r="T4" s="327">
        <f t="shared" si="0"/>
        <v>108375519252.73006</v>
      </c>
    </row>
    <row r="5" spans="1:20">
      <c r="A5" s="325">
        <v>45838</v>
      </c>
      <c r="B5" s="326" t="s">
        <v>389</v>
      </c>
      <c r="C5" s="326" t="s">
        <v>579</v>
      </c>
      <c r="D5" s="323" t="s">
        <v>762</v>
      </c>
      <c r="E5" s="323" t="s">
        <v>518</v>
      </c>
      <c r="F5" s="292">
        <v>0</v>
      </c>
      <c r="G5" s="292">
        <v>0</v>
      </c>
      <c r="H5" s="292">
        <v>0</v>
      </c>
      <c r="I5" s="292">
        <v>96224480960.150055</v>
      </c>
      <c r="J5" s="292">
        <v>513304684.22000003</v>
      </c>
      <c r="K5" s="292">
        <v>428294776.56999999</v>
      </c>
      <c r="L5" s="292">
        <v>0</v>
      </c>
      <c r="M5" s="292">
        <v>0</v>
      </c>
      <c r="N5" s="292">
        <v>0</v>
      </c>
      <c r="O5" s="292">
        <v>4345840149.4900017</v>
      </c>
      <c r="P5" s="292">
        <v>13292969.17</v>
      </c>
      <c r="Q5" s="292">
        <v>0</v>
      </c>
      <c r="R5" s="292">
        <v>516992330.69000006</v>
      </c>
      <c r="S5" s="292">
        <v>0</v>
      </c>
      <c r="T5" s="327">
        <f t="shared" si="0"/>
        <v>102042205870.29007</v>
      </c>
    </row>
    <row r="6" spans="1:20">
      <c r="A6" s="325">
        <v>45838</v>
      </c>
      <c r="B6" s="326" t="s">
        <v>389</v>
      </c>
      <c r="C6" s="326" t="s">
        <v>579</v>
      </c>
      <c r="D6" s="323" t="s">
        <v>767</v>
      </c>
      <c r="E6" s="323" t="s">
        <v>518</v>
      </c>
      <c r="F6" s="292">
        <v>0</v>
      </c>
      <c r="G6" s="292">
        <v>0</v>
      </c>
      <c r="H6" s="292">
        <v>0</v>
      </c>
      <c r="I6" s="292">
        <f t="shared" ref="I6:S7" si="1">+I2+I4</f>
        <v>111778746546.09004</v>
      </c>
      <c r="J6" s="292">
        <f t="shared" si="1"/>
        <v>8542341394.6300001</v>
      </c>
      <c r="K6" s="292">
        <f t="shared" si="1"/>
        <v>704633555.87999976</v>
      </c>
      <c r="L6" s="292">
        <f t="shared" si="1"/>
        <v>0</v>
      </c>
      <c r="M6" s="292">
        <f t="shared" si="1"/>
        <v>0</v>
      </c>
      <c r="N6" s="292">
        <f t="shared" si="1"/>
        <v>0</v>
      </c>
      <c r="O6" s="292">
        <f t="shared" si="1"/>
        <v>8789200236.7500057</v>
      </c>
      <c r="P6" s="292">
        <f t="shared" si="1"/>
        <v>20232431.829999998</v>
      </c>
      <c r="Q6" s="292">
        <f t="shared" si="1"/>
        <v>0</v>
      </c>
      <c r="R6" s="292">
        <f t="shared" si="1"/>
        <v>1101592593.3099999</v>
      </c>
      <c r="S6" s="292">
        <f t="shared" si="1"/>
        <v>0</v>
      </c>
      <c r="T6" s="327">
        <f t="shared" ref="T6:T7" si="2">+T2+T4</f>
        <v>130936746758.49005</v>
      </c>
    </row>
    <row r="7" spans="1:20">
      <c r="A7" s="325">
        <v>45838</v>
      </c>
      <c r="B7" s="326" t="s">
        <v>389</v>
      </c>
      <c r="C7" s="326" t="s">
        <v>579</v>
      </c>
      <c r="D7" s="323" t="s">
        <v>766</v>
      </c>
      <c r="E7" s="323" t="s">
        <v>518</v>
      </c>
      <c r="F7" s="292">
        <v>0</v>
      </c>
      <c r="G7" s="292">
        <v>0</v>
      </c>
      <c r="H7" s="292">
        <v>0</v>
      </c>
      <c r="I7" s="292">
        <f t="shared" si="1"/>
        <v>110688522529.04005</v>
      </c>
      <c r="J7" s="292">
        <f t="shared" si="1"/>
        <v>4469628283.1899996</v>
      </c>
      <c r="K7" s="292">
        <f t="shared" si="1"/>
        <v>428294776.56999999</v>
      </c>
      <c r="L7" s="292">
        <f t="shared" si="1"/>
        <v>0</v>
      </c>
      <c r="M7" s="292">
        <f t="shared" si="1"/>
        <v>0</v>
      </c>
      <c r="N7" s="292">
        <f t="shared" si="1"/>
        <v>0</v>
      </c>
      <c r="O7" s="292">
        <f t="shared" si="1"/>
        <v>4717093399.880002</v>
      </c>
      <c r="P7" s="292">
        <f t="shared" si="1"/>
        <v>13292969.17</v>
      </c>
      <c r="Q7" s="292">
        <f t="shared" si="1"/>
        <v>0</v>
      </c>
      <c r="R7" s="292">
        <f t="shared" si="1"/>
        <v>610525541</v>
      </c>
      <c r="S7" s="292">
        <f t="shared" si="1"/>
        <v>0</v>
      </c>
      <c r="T7" s="327">
        <f t="shared" si="2"/>
        <v>120927357498.85007</v>
      </c>
    </row>
    <row r="8" spans="1:20">
      <c r="A8" s="325">
        <v>45838</v>
      </c>
      <c r="B8" s="326" t="s">
        <v>389</v>
      </c>
      <c r="C8" s="326" t="s">
        <v>513</v>
      </c>
      <c r="D8" s="323" t="s">
        <v>765</v>
      </c>
      <c r="E8" s="323" t="s">
        <v>518</v>
      </c>
      <c r="F8" s="292">
        <v>0</v>
      </c>
      <c r="G8" s="292">
        <v>0</v>
      </c>
      <c r="H8" s="292">
        <v>0</v>
      </c>
      <c r="I8" s="292">
        <v>6464.54</v>
      </c>
      <c r="J8" s="292">
        <v>0</v>
      </c>
      <c r="K8" s="292">
        <v>0</v>
      </c>
      <c r="L8" s="292">
        <v>0</v>
      </c>
      <c r="M8" s="292">
        <v>0</v>
      </c>
      <c r="N8" s="292">
        <v>0</v>
      </c>
      <c r="O8" s="292">
        <v>0</v>
      </c>
      <c r="P8" s="292">
        <v>0</v>
      </c>
      <c r="Q8" s="292">
        <v>0</v>
      </c>
      <c r="R8" s="292">
        <v>0</v>
      </c>
      <c r="S8" s="292">
        <v>0</v>
      </c>
      <c r="T8" s="327">
        <f t="shared" ref="T8:T45" si="3">+SUM(I8:S8)</f>
        <v>6464.54</v>
      </c>
    </row>
    <row r="9" spans="1:20">
      <c r="A9" s="325">
        <v>45838</v>
      </c>
      <c r="B9" s="326" t="s">
        <v>389</v>
      </c>
      <c r="C9" s="326" t="s">
        <v>513</v>
      </c>
      <c r="D9" s="323" t="s">
        <v>764</v>
      </c>
      <c r="E9" s="323" t="s">
        <v>518</v>
      </c>
      <c r="F9" s="292">
        <v>0</v>
      </c>
      <c r="G9" s="292">
        <v>0</v>
      </c>
      <c r="H9" s="292">
        <v>0</v>
      </c>
      <c r="I9" s="292">
        <v>6464.54</v>
      </c>
      <c r="J9" s="292">
        <v>0</v>
      </c>
      <c r="K9" s="292">
        <v>0</v>
      </c>
      <c r="L9" s="292">
        <v>0</v>
      </c>
      <c r="M9" s="292">
        <v>0</v>
      </c>
      <c r="N9" s="292">
        <v>0</v>
      </c>
      <c r="O9" s="292">
        <v>0</v>
      </c>
      <c r="P9" s="292">
        <v>0</v>
      </c>
      <c r="Q9" s="292">
        <v>0</v>
      </c>
      <c r="R9" s="292">
        <v>0</v>
      </c>
      <c r="S9" s="292">
        <v>0</v>
      </c>
      <c r="T9" s="327">
        <f t="shared" si="3"/>
        <v>6464.54</v>
      </c>
    </row>
    <row r="10" spans="1:20">
      <c r="A10" s="325">
        <v>45838</v>
      </c>
      <c r="B10" s="326" t="s">
        <v>389</v>
      </c>
      <c r="C10" s="326" t="s">
        <v>513</v>
      </c>
      <c r="D10" s="323" t="s">
        <v>763</v>
      </c>
      <c r="E10" s="323" t="s">
        <v>518</v>
      </c>
      <c r="F10" s="292">
        <v>0</v>
      </c>
      <c r="G10" s="292">
        <v>0</v>
      </c>
      <c r="H10" s="292">
        <v>0</v>
      </c>
      <c r="I10" s="333">
        <v>7.0000000000000007E-2</v>
      </c>
      <c r="J10" s="292">
        <v>0</v>
      </c>
      <c r="K10" s="292">
        <v>0</v>
      </c>
      <c r="L10" s="292">
        <v>0</v>
      </c>
      <c r="M10" s="292">
        <v>0</v>
      </c>
      <c r="N10" s="292">
        <v>0</v>
      </c>
      <c r="O10" s="292">
        <v>0</v>
      </c>
      <c r="P10" s="292">
        <v>0</v>
      </c>
      <c r="Q10" s="292">
        <v>0</v>
      </c>
      <c r="R10" s="292">
        <v>0</v>
      </c>
      <c r="S10" s="292">
        <v>0</v>
      </c>
      <c r="T10" s="327">
        <f t="shared" si="3"/>
        <v>7.0000000000000007E-2</v>
      </c>
    </row>
    <row r="11" spans="1:20">
      <c r="A11" s="325">
        <v>45838</v>
      </c>
      <c r="B11" s="326" t="s">
        <v>389</v>
      </c>
      <c r="C11" s="326" t="s">
        <v>513</v>
      </c>
      <c r="D11" s="323" t="s">
        <v>762</v>
      </c>
      <c r="E11" s="323" t="s">
        <v>518</v>
      </c>
      <c r="F11" s="292">
        <v>0</v>
      </c>
      <c r="G11" s="292">
        <v>0</v>
      </c>
      <c r="H11" s="292">
        <v>0</v>
      </c>
      <c r="I11" s="333">
        <v>7.0000000000000007E-2</v>
      </c>
      <c r="J11" s="292">
        <v>0</v>
      </c>
      <c r="K11" s="292">
        <v>0</v>
      </c>
      <c r="L11" s="292">
        <v>0</v>
      </c>
      <c r="M11" s="292">
        <v>0</v>
      </c>
      <c r="N11" s="292">
        <v>0</v>
      </c>
      <c r="O11" s="292">
        <v>0</v>
      </c>
      <c r="P11" s="292">
        <v>0</v>
      </c>
      <c r="Q11" s="292">
        <v>0</v>
      </c>
      <c r="R11" s="292"/>
      <c r="S11" s="292">
        <v>0</v>
      </c>
      <c r="T11" s="327">
        <f t="shared" si="3"/>
        <v>7.0000000000000007E-2</v>
      </c>
    </row>
    <row r="12" spans="1:20">
      <c r="A12" s="325">
        <v>45838</v>
      </c>
      <c r="B12" s="326" t="s">
        <v>389</v>
      </c>
      <c r="C12" s="326" t="s">
        <v>513</v>
      </c>
      <c r="D12" s="323" t="s">
        <v>767</v>
      </c>
      <c r="E12" s="323" t="s">
        <v>518</v>
      </c>
      <c r="F12" s="292">
        <v>0</v>
      </c>
      <c r="G12" s="292">
        <v>0</v>
      </c>
      <c r="H12" s="292">
        <v>0</v>
      </c>
      <c r="I12" s="292">
        <f>+I8+I10</f>
        <v>6464.61</v>
      </c>
      <c r="J12" s="292">
        <v>0</v>
      </c>
      <c r="K12" s="292">
        <v>0</v>
      </c>
      <c r="L12" s="292">
        <v>0</v>
      </c>
      <c r="M12" s="292">
        <v>0</v>
      </c>
      <c r="N12" s="292">
        <v>0</v>
      </c>
      <c r="O12" s="292">
        <v>0</v>
      </c>
      <c r="P12" s="292">
        <v>0</v>
      </c>
      <c r="Q12" s="292">
        <v>0</v>
      </c>
      <c r="R12" s="292">
        <v>0</v>
      </c>
      <c r="S12" s="292">
        <v>0</v>
      </c>
      <c r="T12" s="327">
        <f>+T8+T10</f>
        <v>6464.61</v>
      </c>
    </row>
    <row r="13" spans="1:20">
      <c r="A13" s="325">
        <v>45838</v>
      </c>
      <c r="B13" s="326" t="s">
        <v>389</v>
      </c>
      <c r="C13" s="326" t="s">
        <v>513</v>
      </c>
      <c r="D13" s="323" t="s">
        <v>766</v>
      </c>
      <c r="E13" s="323" t="s">
        <v>518</v>
      </c>
      <c r="F13" s="292">
        <v>0</v>
      </c>
      <c r="G13" s="292">
        <v>0</v>
      </c>
      <c r="H13" s="292">
        <v>0</v>
      </c>
      <c r="I13" s="292">
        <f>+I9+I11</f>
        <v>6464.61</v>
      </c>
      <c r="J13" s="292">
        <v>0</v>
      </c>
      <c r="K13" s="292">
        <v>0</v>
      </c>
      <c r="L13" s="292">
        <v>0</v>
      </c>
      <c r="M13" s="292">
        <v>0</v>
      </c>
      <c r="N13" s="292">
        <v>0</v>
      </c>
      <c r="O13" s="292">
        <v>0</v>
      </c>
      <c r="P13" s="292">
        <v>0</v>
      </c>
      <c r="Q13" s="292">
        <v>0</v>
      </c>
      <c r="R13" s="292"/>
      <c r="S13" s="292">
        <v>0</v>
      </c>
      <c r="T13" s="327">
        <f>+T9+T11</f>
        <v>6464.61</v>
      </c>
    </row>
    <row r="14" spans="1:20" s="47" customFormat="1">
      <c r="A14" s="325">
        <v>45838</v>
      </c>
      <c r="B14" s="291" t="s">
        <v>389</v>
      </c>
      <c r="C14" s="291" t="s">
        <v>514</v>
      </c>
      <c r="D14" s="290" t="s">
        <v>765</v>
      </c>
      <c r="E14" s="290" t="s">
        <v>518</v>
      </c>
      <c r="F14" s="292">
        <v>0</v>
      </c>
      <c r="G14" s="292">
        <v>0</v>
      </c>
      <c r="H14" s="292">
        <v>0</v>
      </c>
      <c r="I14" s="292">
        <v>262644.70000000007</v>
      </c>
      <c r="J14" s="292">
        <v>66248723.200000003</v>
      </c>
      <c r="K14" s="292">
        <v>0</v>
      </c>
      <c r="L14" s="292">
        <v>0</v>
      </c>
      <c r="M14" s="292">
        <v>0</v>
      </c>
      <c r="N14" s="292">
        <v>0</v>
      </c>
      <c r="O14" s="292">
        <v>0</v>
      </c>
      <c r="P14" s="292">
        <v>0</v>
      </c>
      <c r="Q14" s="292"/>
      <c r="R14" s="292">
        <v>0</v>
      </c>
      <c r="S14" s="292">
        <v>0</v>
      </c>
      <c r="T14" s="327">
        <f t="shared" si="3"/>
        <v>66511367.900000006</v>
      </c>
    </row>
    <row r="15" spans="1:20" s="47" customFormat="1">
      <c r="A15" s="325">
        <v>45838</v>
      </c>
      <c r="B15" s="291" t="s">
        <v>389</v>
      </c>
      <c r="C15" s="291" t="s">
        <v>514</v>
      </c>
      <c r="D15" s="290" t="s">
        <v>764</v>
      </c>
      <c r="E15" s="290" t="s">
        <v>518</v>
      </c>
      <c r="F15" s="292">
        <v>0</v>
      </c>
      <c r="G15" s="292">
        <v>0</v>
      </c>
      <c r="H15" s="292">
        <v>0</v>
      </c>
      <c r="I15" s="292">
        <v>262644.70000000007</v>
      </c>
      <c r="J15" s="292">
        <v>50902039.479999997</v>
      </c>
      <c r="K15" s="292">
        <v>0</v>
      </c>
      <c r="L15" s="292">
        <v>0</v>
      </c>
      <c r="M15" s="292">
        <v>0</v>
      </c>
      <c r="N15" s="292">
        <v>0</v>
      </c>
      <c r="O15" s="292">
        <v>0</v>
      </c>
      <c r="P15" s="292">
        <v>0</v>
      </c>
      <c r="Q15" s="292"/>
      <c r="R15" s="292">
        <v>0</v>
      </c>
      <c r="S15" s="292">
        <v>0</v>
      </c>
      <c r="T15" s="327">
        <f t="shared" si="3"/>
        <v>51164684.18</v>
      </c>
    </row>
    <row r="16" spans="1:20" s="47" customFormat="1">
      <c r="A16" s="325">
        <v>45838</v>
      </c>
      <c r="B16" s="291" t="s">
        <v>389</v>
      </c>
      <c r="C16" s="291" t="s">
        <v>514</v>
      </c>
      <c r="D16" s="290" t="s">
        <v>763</v>
      </c>
      <c r="E16" s="290" t="s">
        <v>518</v>
      </c>
      <c r="F16" s="292">
        <v>0</v>
      </c>
      <c r="G16" s="292">
        <v>0</v>
      </c>
      <c r="H16" s="292">
        <v>0</v>
      </c>
      <c r="I16" s="292">
        <v>484765.58999999997</v>
      </c>
      <c r="J16" s="292">
        <v>130739910</v>
      </c>
      <c r="K16" s="292">
        <v>0</v>
      </c>
      <c r="L16" s="292">
        <v>0</v>
      </c>
      <c r="M16" s="292">
        <v>0</v>
      </c>
      <c r="N16" s="292">
        <v>0</v>
      </c>
      <c r="O16" s="292">
        <v>0</v>
      </c>
      <c r="P16" s="292">
        <v>0</v>
      </c>
      <c r="Q16" s="292"/>
      <c r="R16" s="292">
        <v>0</v>
      </c>
      <c r="S16" s="292">
        <v>0</v>
      </c>
      <c r="T16" s="327">
        <f t="shared" si="3"/>
        <v>131224675.59</v>
      </c>
    </row>
    <row r="17" spans="1:21" s="47" customFormat="1">
      <c r="A17" s="325">
        <v>45838</v>
      </c>
      <c r="B17" s="291" t="s">
        <v>389</v>
      </c>
      <c r="C17" s="291" t="s">
        <v>514</v>
      </c>
      <c r="D17" s="290" t="s">
        <v>762</v>
      </c>
      <c r="E17" s="290" t="s">
        <v>518</v>
      </c>
      <c r="F17" s="292">
        <v>0</v>
      </c>
      <c r="G17" s="292">
        <v>0</v>
      </c>
      <c r="H17" s="292">
        <v>0</v>
      </c>
      <c r="I17" s="292">
        <v>484765.58999999997</v>
      </c>
      <c r="J17" s="292">
        <v>101225849.48999999</v>
      </c>
      <c r="K17" s="292">
        <v>0</v>
      </c>
      <c r="L17" s="292">
        <v>0</v>
      </c>
      <c r="M17" s="292">
        <v>0</v>
      </c>
      <c r="N17" s="292">
        <v>0</v>
      </c>
      <c r="O17" s="292">
        <v>0</v>
      </c>
      <c r="P17" s="292">
        <v>0</v>
      </c>
      <c r="Q17" s="292"/>
      <c r="R17" s="292">
        <v>0</v>
      </c>
      <c r="S17" s="292">
        <v>0</v>
      </c>
      <c r="T17" s="327">
        <f t="shared" si="3"/>
        <v>101710615.08</v>
      </c>
    </row>
    <row r="18" spans="1:21" s="47" customFormat="1">
      <c r="A18" s="325">
        <v>45838</v>
      </c>
      <c r="B18" s="291" t="s">
        <v>389</v>
      </c>
      <c r="C18" s="291" t="s">
        <v>514</v>
      </c>
      <c r="D18" s="290" t="s">
        <v>767</v>
      </c>
      <c r="E18" s="290" t="s">
        <v>518</v>
      </c>
      <c r="F18" s="292">
        <v>0</v>
      </c>
      <c r="G18" s="292">
        <v>0</v>
      </c>
      <c r="H18" s="292">
        <v>0</v>
      </c>
      <c r="I18" s="292">
        <f>+I14+I16</f>
        <v>747410.29</v>
      </c>
      <c r="J18" s="292">
        <f>+J14+J16</f>
        <v>196988633.19999999</v>
      </c>
      <c r="K18" s="292">
        <v>0</v>
      </c>
      <c r="L18" s="292">
        <v>0</v>
      </c>
      <c r="M18" s="292">
        <v>0</v>
      </c>
      <c r="N18" s="292">
        <v>0</v>
      </c>
      <c r="O18" s="292">
        <v>0</v>
      </c>
      <c r="P18" s="292">
        <v>0</v>
      </c>
      <c r="Q18" s="292">
        <v>0</v>
      </c>
      <c r="R18" s="292">
        <v>0</v>
      </c>
      <c r="S18" s="292">
        <v>0</v>
      </c>
      <c r="T18" s="327">
        <f t="shared" si="3"/>
        <v>197736043.48999998</v>
      </c>
      <c r="U18" s="330"/>
    </row>
    <row r="19" spans="1:21" s="47" customFormat="1">
      <c r="A19" s="325">
        <v>45838</v>
      </c>
      <c r="B19" s="291" t="s">
        <v>389</v>
      </c>
      <c r="C19" s="291" t="s">
        <v>514</v>
      </c>
      <c r="D19" s="290" t="s">
        <v>766</v>
      </c>
      <c r="E19" s="290" t="s">
        <v>518</v>
      </c>
      <c r="F19" s="292">
        <v>0</v>
      </c>
      <c r="G19" s="292">
        <v>0</v>
      </c>
      <c r="H19" s="292">
        <v>0</v>
      </c>
      <c r="I19" s="292">
        <f>+I15+I17</f>
        <v>747410.29</v>
      </c>
      <c r="J19" s="292">
        <f>+J15+J17</f>
        <v>152127888.97</v>
      </c>
      <c r="K19" s="292">
        <v>0</v>
      </c>
      <c r="L19" s="292">
        <v>0</v>
      </c>
      <c r="M19" s="292">
        <v>0</v>
      </c>
      <c r="N19" s="292">
        <v>0</v>
      </c>
      <c r="O19" s="292">
        <v>0</v>
      </c>
      <c r="P19" s="292">
        <v>0</v>
      </c>
      <c r="Q19" s="292">
        <v>0</v>
      </c>
      <c r="R19" s="292">
        <v>0</v>
      </c>
      <c r="S19" s="292">
        <v>0</v>
      </c>
      <c r="T19" s="327">
        <f t="shared" si="3"/>
        <v>152875299.25999999</v>
      </c>
    </row>
    <row r="20" spans="1:21" s="47" customFormat="1">
      <c r="A20" s="325">
        <v>45838</v>
      </c>
      <c r="B20" s="291" t="s">
        <v>389</v>
      </c>
      <c r="C20" s="291" t="s">
        <v>515</v>
      </c>
      <c r="D20" s="290" t="s">
        <v>765</v>
      </c>
      <c r="E20" s="290" t="s">
        <v>518</v>
      </c>
      <c r="F20" s="292">
        <v>0</v>
      </c>
      <c r="G20" s="292">
        <v>0</v>
      </c>
      <c r="H20" s="292">
        <v>0</v>
      </c>
      <c r="I20" s="292">
        <v>155746155.91000003</v>
      </c>
      <c r="J20" s="292">
        <v>5434430</v>
      </c>
      <c r="K20" s="292">
        <v>0</v>
      </c>
      <c r="L20" s="292">
        <v>0</v>
      </c>
      <c r="M20" s="292">
        <v>0</v>
      </c>
      <c r="N20" s="292">
        <v>0</v>
      </c>
      <c r="O20" s="292">
        <v>510528.54</v>
      </c>
      <c r="P20" s="292">
        <v>0</v>
      </c>
      <c r="Q20" s="292">
        <v>0</v>
      </c>
      <c r="R20" s="292">
        <v>0</v>
      </c>
      <c r="S20" s="292">
        <v>0</v>
      </c>
      <c r="T20" s="327">
        <f>+SUM(F20:S20)</f>
        <v>161691114.45000002</v>
      </c>
    </row>
    <row r="21" spans="1:21" s="47" customFormat="1">
      <c r="A21" s="325">
        <v>45838</v>
      </c>
      <c r="B21" s="291" t="s">
        <v>389</v>
      </c>
      <c r="C21" s="291" t="s">
        <v>515</v>
      </c>
      <c r="D21" s="290" t="s">
        <v>764</v>
      </c>
      <c r="E21" s="290" t="s">
        <v>518</v>
      </c>
      <c r="F21" s="292">
        <v>0</v>
      </c>
      <c r="G21" s="292">
        <v>0</v>
      </c>
      <c r="H21" s="292">
        <v>0</v>
      </c>
      <c r="I21" s="292">
        <v>153727323.27000001</v>
      </c>
      <c r="J21" s="292">
        <v>1041687.11</v>
      </c>
      <c r="K21" s="292">
        <v>0</v>
      </c>
      <c r="L21" s="292">
        <v>0</v>
      </c>
      <c r="M21" s="292">
        <v>0</v>
      </c>
      <c r="N21" s="292">
        <v>0</v>
      </c>
      <c r="O21" s="292">
        <v>510528.54</v>
      </c>
      <c r="P21" s="292">
        <v>0</v>
      </c>
      <c r="Q21" s="292">
        <v>0</v>
      </c>
      <c r="R21" s="292">
        <v>0</v>
      </c>
      <c r="S21" s="292">
        <v>0</v>
      </c>
      <c r="T21" s="327">
        <f t="shared" ref="T21:T25" si="4">+SUM(F21:S21)</f>
        <v>155279538.92000002</v>
      </c>
    </row>
    <row r="22" spans="1:21" s="47" customFormat="1">
      <c r="A22" s="325">
        <v>45838</v>
      </c>
      <c r="B22" s="291" t="s">
        <v>389</v>
      </c>
      <c r="C22" s="291" t="s">
        <v>515</v>
      </c>
      <c r="D22" s="290" t="s">
        <v>763</v>
      </c>
      <c r="E22" s="290" t="s">
        <v>518</v>
      </c>
      <c r="F22" s="292">
        <v>0</v>
      </c>
      <c r="G22" s="292">
        <v>0</v>
      </c>
      <c r="H22" s="292">
        <v>0</v>
      </c>
      <c r="I22" s="292">
        <v>4030579490.230001</v>
      </c>
      <c r="J22" s="292">
        <v>1044742374.4300001</v>
      </c>
      <c r="K22" s="292">
        <v>19915783.989999998</v>
      </c>
      <c r="L22" s="292">
        <v>0</v>
      </c>
      <c r="M22" s="292">
        <v>0</v>
      </c>
      <c r="N22" s="292">
        <v>0</v>
      </c>
      <c r="O22" s="292">
        <v>469952878.60000002</v>
      </c>
      <c r="P22" s="292">
        <v>0</v>
      </c>
      <c r="Q22" s="292">
        <v>0</v>
      </c>
      <c r="R22" s="292">
        <v>276987036.99000001</v>
      </c>
      <c r="S22" s="292">
        <v>0</v>
      </c>
      <c r="T22" s="327">
        <f t="shared" si="4"/>
        <v>5842177564.2400007</v>
      </c>
    </row>
    <row r="23" spans="1:21" s="47" customFormat="1">
      <c r="A23" s="325">
        <v>45838</v>
      </c>
      <c r="B23" s="291" t="s">
        <v>389</v>
      </c>
      <c r="C23" s="291" t="s">
        <v>515</v>
      </c>
      <c r="D23" s="290" t="s">
        <v>762</v>
      </c>
      <c r="E23" s="290" t="s">
        <v>518</v>
      </c>
      <c r="F23" s="292">
        <v>0</v>
      </c>
      <c r="G23" s="292">
        <v>0</v>
      </c>
      <c r="H23" s="292">
        <v>0</v>
      </c>
      <c r="I23" s="292">
        <v>4011642555.2900009</v>
      </c>
      <c r="J23" s="292">
        <v>526834275.69999993</v>
      </c>
      <c r="K23" s="292">
        <v>19915783.989999998</v>
      </c>
      <c r="L23" s="292">
        <v>0</v>
      </c>
      <c r="M23" s="292">
        <v>0</v>
      </c>
      <c r="N23" s="292">
        <v>0</v>
      </c>
      <c r="O23" s="292">
        <v>94846119.720000029</v>
      </c>
      <c r="P23" s="292">
        <v>0</v>
      </c>
      <c r="Q23" s="292">
        <v>0</v>
      </c>
      <c r="R23" s="292">
        <v>76757168.400000006</v>
      </c>
      <c r="S23" s="292">
        <v>0</v>
      </c>
      <c r="T23" s="327">
        <f t="shared" si="4"/>
        <v>4729995903.1000004</v>
      </c>
    </row>
    <row r="24" spans="1:21" s="47" customFormat="1">
      <c r="A24" s="325">
        <v>45838</v>
      </c>
      <c r="B24" s="291" t="s">
        <v>389</v>
      </c>
      <c r="C24" s="291" t="s">
        <v>515</v>
      </c>
      <c r="D24" s="290" t="s">
        <v>767</v>
      </c>
      <c r="E24" s="290" t="s">
        <v>518</v>
      </c>
      <c r="F24" s="292">
        <v>0</v>
      </c>
      <c r="G24" s="292">
        <v>0</v>
      </c>
      <c r="H24" s="292">
        <v>0</v>
      </c>
      <c r="I24" s="292">
        <f>+I20+I22</f>
        <v>4186325646.1400008</v>
      </c>
      <c r="J24" s="292">
        <f t="shared" ref="J24:S25" si="5">+J20+J22</f>
        <v>1050176804.4300001</v>
      </c>
      <c r="K24" s="292">
        <f t="shared" si="5"/>
        <v>19915783.989999998</v>
      </c>
      <c r="L24" s="292">
        <f t="shared" si="5"/>
        <v>0</v>
      </c>
      <c r="M24" s="292">
        <f t="shared" si="5"/>
        <v>0</v>
      </c>
      <c r="N24" s="292">
        <f t="shared" si="5"/>
        <v>0</v>
      </c>
      <c r="O24" s="292">
        <f t="shared" si="5"/>
        <v>470463407.14000005</v>
      </c>
      <c r="P24" s="292">
        <f t="shared" si="5"/>
        <v>0</v>
      </c>
      <c r="Q24" s="292">
        <f t="shared" si="5"/>
        <v>0</v>
      </c>
      <c r="R24" s="292">
        <f t="shared" si="5"/>
        <v>276987036.99000001</v>
      </c>
      <c r="S24" s="292">
        <f t="shared" si="5"/>
        <v>0</v>
      </c>
      <c r="T24" s="327">
        <f t="shared" si="4"/>
        <v>6003868678.6900005</v>
      </c>
    </row>
    <row r="25" spans="1:21" s="47" customFormat="1">
      <c r="A25" s="325">
        <v>45838</v>
      </c>
      <c r="B25" s="291" t="s">
        <v>389</v>
      </c>
      <c r="C25" s="291" t="s">
        <v>515</v>
      </c>
      <c r="D25" s="290" t="s">
        <v>766</v>
      </c>
      <c r="E25" s="290" t="s">
        <v>518</v>
      </c>
      <c r="F25" s="292">
        <v>0</v>
      </c>
      <c r="G25" s="292">
        <v>0</v>
      </c>
      <c r="H25" s="292">
        <v>0</v>
      </c>
      <c r="I25" s="292">
        <f>+I21+I23</f>
        <v>4165369878.5600009</v>
      </c>
      <c r="J25" s="292">
        <f t="shared" si="5"/>
        <v>527875962.80999994</v>
      </c>
      <c r="K25" s="292">
        <f t="shared" si="5"/>
        <v>19915783.989999998</v>
      </c>
      <c r="L25" s="292">
        <f t="shared" si="5"/>
        <v>0</v>
      </c>
      <c r="M25" s="292">
        <f t="shared" si="5"/>
        <v>0</v>
      </c>
      <c r="N25" s="292">
        <f t="shared" si="5"/>
        <v>0</v>
      </c>
      <c r="O25" s="292">
        <f t="shared" si="5"/>
        <v>95356648.260000035</v>
      </c>
      <c r="P25" s="292">
        <f t="shared" si="5"/>
        <v>0</v>
      </c>
      <c r="Q25" s="292">
        <f t="shared" si="5"/>
        <v>0</v>
      </c>
      <c r="R25" s="292">
        <f t="shared" si="5"/>
        <v>76757168.400000006</v>
      </c>
      <c r="S25" s="292">
        <f t="shared" si="5"/>
        <v>0</v>
      </c>
      <c r="T25" s="327">
        <f t="shared" si="4"/>
        <v>4885275442.0200005</v>
      </c>
    </row>
    <row r="26" spans="1:21" s="47" customFormat="1">
      <c r="A26" s="325">
        <v>45838</v>
      </c>
      <c r="B26" s="291" t="s">
        <v>389</v>
      </c>
      <c r="C26" s="291" t="s">
        <v>516</v>
      </c>
      <c r="D26" s="290" t="s">
        <v>765</v>
      </c>
      <c r="E26" s="290" t="s">
        <v>518</v>
      </c>
      <c r="F26" s="292">
        <v>0</v>
      </c>
      <c r="G26" s="292">
        <v>0</v>
      </c>
      <c r="H26" s="292">
        <v>0</v>
      </c>
      <c r="I26" s="292">
        <v>1908632439.5299995</v>
      </c>
      <c r="J26" s="292">
        <v>89072488868.699982</v>
      </c>
      <c r="K26" s="292">
        <v>3578001720.0500002</v>
      </c>
      <c r="L26" s="292">
        <v>0</v>
      </c>
      <c r="M26" s="292">
        <v>0</v>
      </c>
      <c r="N26" s="292">
        <v>0</v>
      </c>
      <c r="O26" s="292">
        <v>0</v>
      </c>
      <c r="P26" s="292">
        <v>0</v>
      </c>
      <c r="Q26" s="292">
        <v>0</v>
      </c>
      <c r="R26" s="292">
        <v>0</v>
      </c>
      <c r="S26" s="292">
        <v>0</v>
      </c>
      <c r="T26" s="327">
        <f t="shared" si="3"/>
        <v>94559123028.279984</v>
      </c>
    </row>
    <row r="27" spans="1:21" s="47" customFormat="1">
      <c r="A27" s="325">
        <v>45838</v>
      </c>
      <c r="B27" s="291" t="s">
        <v>389</v>
      </c>
      <c r="C27" s="291" t="s">
        <v>516</v>
      </c>
      <c r="D27" s="290" t="s">
        <v>764</v>
      </c>
      <c r="E27" s="290" t="s">
        <v>518</v>
      </c>
      <c r="F27" s="292">
        <v>0</v>
      </c>
      <c r="G27" s="292">
        <v>0</v>
      </c>
      <c r="H27" s="292">
        <v>0</v>
      </c>
      <c r="I27" s="292">
        <v>1899639923.7599995</v>
      </c>
      <c r="J27" s="292">
        <v>66247721135.380005</v>
      </c>
      <c r="K27" s="292">
        <v>2547823051.9099998</v>
      </c>
      <c r="L27" s="292">
        <v>0</v>
      </c>
      <c r="M27" s="292">
        <v>0</v>
      </c>
      <c r="N27" s="292">
        <v>0</v>
      </c>
      <c r="O27" s="292">
        <v>0</v>
      </c>
      <c r="P27" s="292">
        <v>0</v>
      </c>
      <c r="Q27" s="292">
        <v>0</v>
      </c>
      <c r="R27" s="292">
        <v>0</v>
      </c>
      <c r="S27" s="292">
        <v>0</v>
      </c>
      <c r="T27" s="327">
        <f t="shared" si="3"/>
        <v>70695184111.050003</v>
      </c>
    </row>
    <row r="28" spans="1:21" s="47" customFormat="1">
      <c r="A28" s="325">
        <v>45838</v>
      </c>
      <c r="B28" s="291" t="s">
        <v>389</v>
      </c>
      <c r="C28" s="291" t="s">
        <v>516</v>
      </c>
      <c r="D28" s="290" t="s">
        <v>763</v>
      </c>
      <c r="E28" s="290" t="s">
        <v>518</v>
      </c>
      <c r="F28" s="292">
        <v>0</v>
      </c>
      <c r="G28" s="292">
        <v>0</v>
      </c>
      <c r="H28" s="292">
        <v>0</v>
      </c>
      <c r="I28" s="292">
        <v>836290699.71999991</v>
      </c>
      <c r="J28" s="292">
        <v>4884726691.6199999</v>
      </c>
      <c r="K28" s="292">
        <v>0</v>
      </c>
      <c r="L28" s="292">
        <v>0</v>
      </c>
      <c r="M28" s="292">
        <v>0</v>
      </c>
      <c r="N28" s="292">
        <v>0</v>
      </c>
      <c r="O28" s="292">
        <v>0</v>
      </c>
      <c r="P28" s="292">
        <v>0</v>
      </c>
      <c r="Q28" s="292">
        <v>0</v>
      </c>
      <c r="R28" s="292">
        <v>0</v>
      </c>
      <c r="S28" s="292">
        <v>0</v>
      </c>
      <c r="T28" s="327">
        <f t="shared" si="3"/>
        <v>5721017391.3400002</v>
      </c>
    </row>
    <row r="29" spans="1:21" s="47" customFormat="1">
      <c r="A29" s="325">
        <v>45838</v>
      </c>
      <c r="B29" s="291" t="s">
        <v>389</v>
      </c>
      <c r="C29" s="291" t="s">
        <v>516</v>
      </c>
      <c r="D29" s="290" t="s">
        <v>762</v>
      </c>
      <c r="E29" s="290" t="s">
        <v>518</v>
      </c>
      <c r="F29" s="292">
        <v>0</v>
      </c>
      <c r="G29" s="292">
        <v>0</v>
      </c>
      <c r="H29" s="292">
        <v>0</v>
      </c>
      <c r="I29" s="292">
        <v>827150315.71999991</v>
      </c>
      <c r="J29" s="292">
        <v>2682752507.0500007</v>
      </c>
      <c r="K29" s="292">
        <v>0</v>
      </c>
      <c r="L29" s="292">
        <v>0</v>
      </c>
      <c r="M29" s="292">
        <v>0</v>
      </c>
      <c r="N29" s="292">
        <v>0</v>
      </c>
      <c r="O29" s="292">
        <v>0</v>
      </c>
      <c r="P29" s="292">
        <v>0</v>
      </c>
      <c r="Q29" s="292">
        <v>0</v>
      </c>
      <c r="R29" s="292">
        <v>0</v>
      </c>
      <c r="S29" s="312">
        <v>0</v>
      </c>
      <c r="T29" s="327">
        <f t="shared" si="3"/>
        <v>3509902822.7700005</v>
      </c>
    </row>
    <row r="30" spans="1:21" s="47" customFormat="1">
      <c r="A30" s="325">
        <v>45838</v>
      </c>
      <c r="B30" s="291" t="s">
        <v>389</v>
      </c>
      <c r="C30" s="291" t="s">
        <v>516</v>
      </c>
      <c r="D30" s="290" t="s">
        <v>767</v>
      </c>
      <c r="E30" s="290" t="s">
        <v>518</v>
      </c>
      <c r="F30" s="292">
        <v>0</v>
      </c>
      <c r="G30" s="292">
        <v>0</v>
      </c>
      <c r="H30" s="292">
        <v>0</v>
      </c>
      <c r="I30" s="292">
        <f>+I26+I28</f>
        <v>2744923139.2499995</v>
      </c>
      <c r="J30" s="292">
        <f t="shared" ref="J30:S30" si="6">+J26+J28</f>
        <v>93957215560.319977</v>
      </c>
      <c r="K30" s="292">
        <f t="shared" si="6"/>
        <v>3578001720.0500002</v>
      </c>
      <c r="L30" s="292">
        <f t="shared" si="6"/>
        <v>0</v>
      </c>
      <c r="M30" s="292">
        <f t="shared" si="6"/>
        <v>0</v>
      </c>
      <c r="N30" s="292">
        <f t="shared" si="6"/>
        <v>0</v>
      </c>
      <c r="O30" s="292">
        <f t="shared" si="6"/>
        <v>0</v>
      </c>
      <c r="P30" s="292">
        <f t="shared" si="6"/>
        <v>0</v>
      </c>
      <c r="Q30" s="292">
        <f t="shared" si="6"/>
        <v>0</v>
      </c>
      <c r="R30" s="312">
        <f t="shared" si="6"/>
        <v>0</v>
      </c>
      <c r="S30" s="312">
        <f t="shared" si="6"/>
        <v>0</v>
      </c>
      <c r="T30" s="327">
        <f t="shared" si="3"/>
        <v>100280140419.61998</v>
      </c>
    </row>
    <row r="31" spans="1:21" s="47" customFormat="1">
      <c r="A31" s="325">
        <v>45838</v>
      </c>
      <c r="B31" s="291" t="s">
        <v>389</v>
      </c>
      <c r="C31" s="291" t="s">
        <v>516</v>
      </c>
      <c r="D31" s="290" t="s">
        <v>766</v>
      </c>
      <c r="E31" s="290" t="s">
        <v>518</v>
      </c>
      <c r="F31" s="292">
        <v>0</v>
      </c>
      <c r="G31" s="292">
        <v>0</v>
      </c>
      <c r="H31" s="292">
        <v>0</v>
      </c>
      <c r="I31" s="292">
        <f>+I27+I29</f>
        <v>2726790239.4799995</v>
      </c>
      <c r="J31" s="292">
        <f t="shared" ref="J31:S31" si="7">+J27+J29</f>
        <v>68930473642.430008</v>
      </c>
      <c r="K31" s="292">
        <f t="shared" si="7"/>
        <v>2547823051.9099998</v>
      </c>
      <c r="L31" s="292">
        <f t="shared" si="7"/>
        <v>0</v>
      </c>
      <c r="M31" s="292">
        <f t="shared" si="7"/>
        <v>0</v>
      </c>
      <c r="N31" s="292">
        <f t="shared" si="7"/>
        <v>0</v>
      </c>
      <c r="O31" s="292">
        <f t="shared" si="7"/>
        <v>0</v>
      </c>
      <c r="P31" s="292">
        <f t="shared" si="7"/>
        <v>0</v>
      </c>
      <c r="Q31" s="292">
        <f t="shared" si="7"/>
        <v>0</v>
      </c>
      <c r="R31" s="312">
        <f t="shared" si="7"/>
        <v>0</v>
      </c>
      <c r="S31" s="312">
        <f t="shared" si="7"/>
        <v>0</v>
      </c>
      <c r="T31" s="327">
        <f t="shared" si="3"/>
        <v>74205086933.820007</v>
      </c>
    </row>
    <row r="32" spans="1:21" s="47" customFormat="1">
      <c r="A32" s="325">
        <v>45838</v>
      </c>
      <c r="B32" s="291" t="s">
        <v>389</v>
      </c>
      <c r="C32" s="291" t="s">
        <v>556</v>
      </c>
      <c r="D32" s="290" t="s">
        <v>765</v>
      </c>
      <c r="E32" s="290" t="s">
        <v>518</v>
      </c>
      <c r="F32" s="292">
        <v>0</v>
      </c>
      <c r="G32" s="292">
        <v>0</v>
      </c>
      <c r="H32" s="292">
        <v>0</v>
      </c>
      <c r="I32" s="292">
        <v>9511139731.8000011</v>
      </c>
      <c r="J32" s="292">
        <v>39479123221.089996</v>
      </c>
      <c r="K32" s="292">
        <v>481062994</v>
      </c>
      <c r="L32" s="292">
        <v>0</v>
      </c>
      <c r="M32" s="292">
        <v>0</v>
      </c>
      <c r="N32" s="292">
        <v>0</v>
      </c>
      <c r="O32" s="292">
        <v>0</v>
      </c>
      <c r="P32" s="292">
        <v>1042320570.36</v>
      </c>
      <c r="Q32" s="292">
        <v>0</v>
      </c>
      <c r="R32" s="312">
        <v>0</v>
      </c>
      <c r="S32" s="312">
        <v>0</v>
      </c>
      <c r="T32" s="327">
        <f>+SUM(I32:S32)</f>
        <v>50513646517.25</v>
      </c>
    </row>
    <row r="33" spans="1:20" s="47" customFormat="1">
      <c r="A33" s="325">
        <v>45838</v>
      </c>
      <c r="B33" s="291" t="s">
        <v>389</v>
      </c>
      <c r="C33" s="291" t="s">
        <v>556</v>
      </c>
      <c r="D33" s="290" t="s">
        <v>764</v>
      </c>
      <c r="E33" s="290" t="s">
        <v>518</v>
      </c>
      <c r="F33" s="292">
        <v>0</v>
      </c>
      <c r="G33" s="292">
        <v>0</v>
      </c>
      <c r="H33" s="292">
        <v>0</v>
      </c>
      <c r="I33" s="292">
        <v>9449427091.8000011</v>
      </c>
      <c r="J33" s="292">
        <v>28494929977.270004</v>
      </c>
      <c r="K33" s="292">
        <v>149851122.62</v>
      </c>
      <c r="L33" s="292">
        <v>0</v>
      </c>
      <c r="M33" s="292">
        <v>0</v>
      </c>
      <c r="N33" s="292">
        <v>0</v>
      </c>
      <c r="O33" s="292">
        <v>0</v>
      </c>
      <c r="P33" s="292">
        <v>633497292.75999999</v>
      </c>
      <c r="Q33" s="292">
        <v>0</v>
      </c>
      <c r="R33" s="312">
        <v>0</v>
      </c>
      <c r="S33" s="312">
        <v>0</v>
      </c>
      <c r="T33" s="327">
        <f>+SUM(I33:S33)</f>
        <v>38727705484.450012</v>
      </c>
    </row>
    <row r="34" spans="1:20" s="47" customFormat="1">
      <c r="A34" s="325">
        <v>45838</v>
      </c>
      <c r="B34" s="291" t="s">
        <v>389</v>
      </c>
      <c r="C34" s="291" t="s">
        <v>556</v>
      </c>
      <c r="D34" s="290" t="s">
        <v>763</v>
      </c>
      <c r="E34" s="290" t="s">
        <v>518</v>
      </c>
      <c r="F34" s="292">
        <v>0</v>
      </c>
      <c r="G34" s="292">
        <v>0</v>
      </c>
      <c r="H34" s="292">
        <v>0</v>
      </c>
      <c r="I34" s="292">
        <v>0</v>
      </c>
      <c r="J34" s="292">
        <v>0</v>
      </c>
      <c r="K34" s="292">
        <v>0</v>
      </c>
      <c r="L34" s="292">
        <v>0</v>
      </c>
      <c r="M34" s="292">
        <v>0</v>
      </c>
      <c r="N34" s="292">
        <v>0</v>
      </c>
      <c r="O34" s="292">
        <v>0</v>
      </c>
      <c r="P34" s="292">
        <v>0</v>
      </c>
      <c r="Q34" s="292">
        <v>0</v>
      </c>
      <c r="R34" s="292">
        <v>0</v>
      </c>
      <c r="S34" s="312">
        <v>0</v>
      </c>
      <c r="T34" s="327">
        <f t="shared" ref="T34:T37" si="8">+SUM(I34:S34)</f>
        <v>0</v>
      </c>
    </row>
    <row r="35" spans="1:20" s="47" customFormat="1">
      <c r="A35" s="325">
        <v>45838</v>
      </c>
      <c r="B35" s="291" t="s">
        <v>389</v>
      </c>
      <c r="C35" s="291" t="s">
        <v>556</v>
      </c>
      <c r="D35" s="290" t="s">
        <v>762</v>
      </c>
      <c r="E35" s="290" t="s">
        <v>518</v>
      </c>
      <c r="F35" s="292">
        <v>0</v>
      </c>
      <c r="G35" s="292">
        <v>0</v>
      </c>
      <c r="H35" s="292">
        <v>0</v>
      </c>
      <c r="I35" s="292">
        <v>0</v>
      </c>
      <c r="J35" s="292">
        <v>0</v>
      </c>
      <c r="K35" s="292">
        <v>0</v>
      </c>
      <c r="L35" s="292">
        <v>0</v>
      </c>
      <c r="M35" s="292">
        <v>0</v>
      </c>
      <c r="N35" s="292">
        <v>0</v>
      </c>
      <c r="O35" s="292">
        <v>0</v>
      </c>
      <c r="P35" s="292">
        <v>0</v>
      </c>
      <c r="Q35" s="292">
        <v>0</v>
      </c>
      <c r="R35" s="292">
        <v>0</v>
      </c>
      <c r="S35" s="312">
        <v>0</v>
      </c>
      <c r="T35" s="327">
        <f t="shared" si="8"/>
        <v>0</v>
      </c>
    </row>
    <row r="36" spans="1:20" s="47" customFormat="1">
      <c r="A36" s="325">
        <v>45838</v>
      </c>
      <c r="B36" s="291" t="s">
        <v>389</v>
      </c>
      <c r="C36" s="291" t="s">
        <v>556</v>
      </c>
      <c r="D36" s="290" t="s">
        <v>767</v>
      </c>
      <c r="E36" s="290" t="s">
        <v>518</v>
      </c>
      <c r="F36" s="292">
        <v>0</v>
      </c>
      <c r="G36" s="292">
        <v>0</v>
      </c>
      <c r="H36" s="292">
        <v>0</v>
      </c>
      <c r="I36" s="292">
        <f>+I32+I34</f>
        <v>9511139731.8000011</v>
      </c>
      <c r="J36" s="292">
        <f t="shared" ref="J36:S37" si="9">+J32+J34</f>
        <v>39479123221.089996</v>
      </c>
      <c r="K36" s="292">
        <f t="shared" si="9"/>
        <v>481062994</v>
      </c>
      <c r="L36" s="292">
        <f t="shared" si="9"/>
        <v>0</v>
      </c>
      <c r="M36" s="292">
        <f t="shared" si="9"/>
        <v>0</v>
      </c>
      <c r="N36" s="292">
        <f t="shared" si="9"/>
        <v>0</v>
      </c>
      <c r="O36" s="292">
        <f t="shared" si="9"/>
        <v>0</v>
      </c>
      <c r="P36" s="292">
        <f>+P32+P34</f>
        <v>1042320570.36</v>
      </c>
      <c r="Q36" s="292">
        <f t="shared" si="9"/>
        <v>0</v>
      </c>
      <c r="R36" s="292">
        <f t="shared" si="9"/>
        <v>0</v>
      </c>
      <c r="S36" s="292">
        <f t="shared" si="9"/>
        <v>0</v>
      </c>
      <c r="T36" s="327">
        <f>+SUM(I36:S36)</f>
        <v>50513646517.25</v>
      </c>
    </row>
    <row r="37" spans="1:20" s="47" customFormat="1">
      <c r="A37" s="325">
        <v>45838</v>
      </c>
      <c r="B37" s="291" t="s">
        <v>389</v>
      </c>
      <c r="C37" s="291" t="s">
        <v>556</v>
      </c>
      <c r="D37" s="290" t="s">
        <v>766</v>
      </c>
      <c r="E37" s="290" t="s">
        <v>518</v>
      </c>
      <c r="F37" s="292">
        <v>0</v>
      </c>
      <c r="G37" s="292">
        <v>0</v>
      </c>
      <c r="H37" s="292">
        <v>0</v>
      </c>
      <c r="I37" s="292">
        <f>+I33+I35</f>
        <v>9449427091.8000011</v>
      </c>
      <c r="J37" s="292">
        <f t="shared" si="9"/>
        <v>28494929977.270004</v>
      </c>
      <c r="K37" s="292">
        <f t="shared" si="9"/>
        <v>149851122.62</v>
      </c>
      <c r="L37" s="292">
        <f t="shared" si="9"/>
        <v>0</v>
      </c>
      <c r="M37" s="292">
        <f t="shared" si="9"/>
        <v>0</v>
      </c>
      <c r="N37" s="292">
        <f t="shared" si="9"/>
        <v>0</v>
      </c>
      <c r="O37" s="292">
        <f t="shared" si="9"/>
        <v>0</v>
      </c>
      <c r="P37" s="292">
        <f>+P33+P35</f>
        <v>633497292.75999999</v>
      </c>
      <c r="Q37" s="292">
        <f t="shared" si="9"/>
        <v>0</v>
      </c>
      <c r="R37" s="292">
        <f t="shared" si="9"/>
        <v>0</v>
      </c>
      <c r="S37" s="292">
        <f t="shared" si="9"/>
        <v>0</v>
      </c>
      <c r="T37" s="327">
        <f t="shared" si="8"/>
        <v>38727705484.450012</v>
      </c>
    </row>
    <row r="38" spans="1:20" s="47" customFormat="1">
      <c r="A38" s="325">
        <v>45838</v>
      </c>
      <c r="B38" s="291" t="s">
        <v>389</v>
      </c>
      <c r="C38" s="291" t="s">
        <v>595</v>
      </c>
      <c r="D38" s="290" t="s">
        <v>765</v>
      </c>
      <c r="E38" s="290" t="s">
        <v>518</v>
      </c>
      <c r="F38" s="292">
        <v>0</v>
      </c>
      <c r="G38" s="292">
        <v>0</v>
      </c>
      <c r="H38" s="292">
        <v>0</v>
      </c>
      <c r="I38" s="292">
        <v>3307024246.2499995</v>
      </c>
      <c r="J38" s="292">
        <v>1557040258</v>
      </c>
      <c r="K38" s="292">
        <v>0</v>
      </c>
      <c r="L38" s="292">
        <v>0</v>
      </c>
      <c r="M38" s="292">
        <v>0</v>
      </c>
      <c r="N38" s="292">
        <v>0</v>
      </c>
      <c r="O38" s="292">
        <v>0</v>
      </c>
      <c r="P38" s="292">
        <v>0</v>
      </c>
      <c r="Q38" s="292">
        <v>0</v>
      </c>
      <c r="R38" s="312">
        <v>0</v>
      </c>
      <c r="S38" s="312">
        <v>0</v>
      </c>
      <c r="T38" s="327">
        <f t="shared" si="3"/>
        <v>4864064504.25</v>
      </c>
    </row>
    <row r="39" spans="1:20" s="47" customFormat="1">
      <c r="A39" s="325">
        <v>45838</v>
      </c>
      <c r="B39" s="291" t="s">
        <v>389</v>
      </c>
      <c r="C39" s="291" t="s">
        <v>595</v>
      </c>
      <c r="D39" s="290" t="s">
        <v>764</v>
      </c>
      <c r="E39" s="290" t="s">
        <v>518</v>
      </c>
      <c r="F39" s="292">
        <v>0</v>
      </c>
      <c r="G39" s="292">
        <v>0</v>
      </c>
      <c r="H39" s="292">
        <v>0</v>
      </c>
      <c r="I39" s="292">
        <v>3307024246.2499995</v>
      </c>
      <c r="J39" s="292">
        <v>700764253.01999998</v>
      </c>
      <c r="K39" s="292">
        <v>0</v>
      </c>
      <c r="L39" s="292">
        <v>0</v>
      </c>
      <c r="M39" s="292">
        <v>0</v>
      </c>
      <c r="N39" s="292">
        <v>0</v>
      </c>
      <c r="O39" s="292">
        <v>0</v>
      </c>
      <c r="P39" s="292">
        <v>0</v>
      </c>
      <c r="Q39" s="292">
        <v>0</v>
      </c>
      <c r="R39" s="312">
        <v>0</v>
      </c>
      <c r="S39" s="312">
        <v>0</v>
      </c>
      <c r="T39" s="327">
        <f t="shared" si="3"/>
        <v>4007788499.2699995</v>
      </c>
    </row>
    <row r="40" spans="1:20" s="47" customFormat="1">
      <c r="A40" s="325">
        <v>45838</v>
      </c>
      <c r="B40" s="291" t="s">
        <v>389</v>
      </c>
      <c r="C40" s="291" t="s">
        <v>595</v>
      </c>
      <c r="D40" s="290" t="s">
        <v>763</v>
      </c>
      <c r="E40" s="290" t="s">
        <v>518</v>
      </c>
      <c r="F40" s="292">
        <v>0</v>
      </c>
      <c r="G40" s="292">
        <v>0</v>
      </c>
      <c r="H40" s="292">
        <v>0</v>
      </c>
      <c r="I40" s="292">
        <v>0</v>
      </c>
      <c r="J40" s="292">
        <v>0</v>
      </c>
      <c r="K40" s="292">
        <v>0</v>
      </c>
      <c r="L40" s="292">
        <v>0</v>
      </c>
      <c r="M40" s="292">
        <v>0</v>
      </c>
      <c r="N40" s="292">
        <v>0</v>
      </c>
      <c r="O40" s="292">
        <v>0</v>
      </c>
      <c r="P40" s="292">
        <v>0</v>
      </c>
      <c r="Q40" s="292">
        <v>0</v>
      </c>
      <c r="R40" s="292">
        <v>0</v>
      </c>
      <c r="S40" s="292">
        <v>0</v>
      </c>
      <c r="T40" s="327">
        <f t="shared" si="3"/>
        <v>0</v>
      </c>
    </row>
    <row r="41" spans="1:20" s="47" customFormat="1">
      <c r="A41" s="325">
        <v>45838</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292">
        <v>0</v>
      </c>
      <c r="T41" s="327">
        <f t="shared" si="3"/>
        <v>0</v>
      </c>
    </row>
    <row r="42" spans="1:20" s="47" customFormat="1">
      <c r="A42" s="325">
        <v>45838</v>
      </c>
      <c r="B42" s="291" t="s">
        <v>389</v>
      </c>
      <c r="C42" s="291" t="s">
        <v>595</v>
      </c>
      <c r="D42" s="290" t="s">
        <v>767</v>
      </c>
      <c r="E42" s="290" t="s">
        <v>518</v>
      </c>
      <c r="F42" s="292">
        <v>0</v>
      </c>
      <c r="G42" s="292">
        <v>0</v>
      </c>
      <c r="H42" s="292">
        <v>0</v>
      </c>
      <c r="I42" s="292">
        <f>+I38</f>
        <v>3307024246.2499995</v>
      </c>
      <c r="J42" s="292">
        <f>+J38</f>
        <v>1557040258</v>
      </c>
      <c r="K42" s="292">
        <v>0</v>
      </c>
      <c r="L42" s="292">
        <v>0</v>
      </c>
      <c r="M42" s="292">
        <v>0</v>
      </c>
      <c r="N42" s="292">
        <v>0</v>
      </c>
      <c r="O42" s="292">
        <v>0</v>
      </c>
      <c r="P42" s="292">
        <v>0</v>
      </c>
      <c r="Q42" s="292">
        <v>0</v>
      </c>
      <c r="R42" s="292">
        <v>0</v>
      </c>
      <c r="S42" s="312">
        <v>0</v>
      </c>
      <c r="T42" s="327">
        <f t="shared" si="3"/>
        <v>4864064504.25</v>
      </c>
    </row>
    <row r="43" spans="1:20" s="47" customFormat="1">
      <c r="A43" s="325">
        <v>45838</v>
      </c>
      <c r="B43" s="291" t="s">
        <v>389</v>
      </c>
      <c r="C43" s="291" t="s">
        <v>595</v>
      </c>
      <c r="D43" s="290" t="s">
        <v>766</v>
      </c>
      <c r="E43" s="290" t="s">
        <v>518</v>
      </c>
      <c r="F43" s="292">
        <v>0</v>
      </c>
      <c r="G43" s="292">
        <v>0</v>
      </c>
      <c r="H43" s="292">
        <v>0</v>
      </c>
      <c r="I43" s="292">
        <f>+I39</f>
        <v>3307024246.2499995</v>
      </c>
      <c r="J43" s="292">
        <f>+J39</f>
        <v>700764253.01999998</v>
      </c>
      <c r="K43" s="292">
        <v>0</v>
      </c>
      <c r="L43" s="292">
        <v>0</v>
      </c>
      <c r="M43" s="292">
        <v>0</v>
      </c>
      <c r="N43" s="292">
        <v>0</v>
      </c>
      <c r="O43" s="292">
        <v>0</v>
      </c>
      <c r="P43" s="292">
        <v>0</v>
      </c>
      <c r="Q43" s="292">
        <v>0</v>
      </c>
      <c r="R43" s="292">
        <v>0</v>
      </c>
      <c r="S43" s="312">
        <v>0</v>
      </c>
      <c r="T43" s="327">
        <f t="shared" si="3"/>
        <v>4007788499.2699995</v>
      </c>
    </row>
    <row r="44" spans="1:20" s="42" customFormat="1">
      <c r="A44" s="325">
        <v>45838</v>
      </c>
      <c r="B44" s="291" t="s">
        <v>389</v>
      </c>
      <c r="C44" s="291" t="s">
        <v>389</v>
      </c>
      <c r="D44" s="290" t="s">
        <v>580</v>
      </c>
      <c r="E44" s="290" t="s">
        <v>518</v>
      </c>
      <c r="F44" s="292">
        <v>0</v>
      </c>
      <c r="G44" s="292">
        <v>0</v>
      </c>
      <c r="H44" s="292">
        <v>0</v>
      </c>
      <c r="I44" s="292">
        <f>+I6+I12+I18+I24+I30+I36+I42</f>
        <v>131528913184.43004</v>
      </c>
      <c r="J44" s="292">
        <f t="shared" ref="J44:S45" si="10">+J6+J12+J18+J24+J30+J36+J42</f>
        <v>144782885871.66998</v>
      </c>
      <c r="K44" s="292">
        <f t="shared" si="10"/>
        <v>4783614053.9200001</v>
      </c>
      <c r="L44" s="292">
        <v>0</v>
      </c>
      <c r="M44" s="292">
        <v>0</v>
      </c>
      <c r="N44" s="292">
        <v>0</v>
      </c>
      <c r="O44" s="292">
        <f t="shared" si="10"/>
        <v>9259663643.8900051</v>
      </c>
      <c r="P44" s="292">
        <f t="shared" si="10"/>
        <v>1062553002.1900001</v>
      </c>
      <c r="Q44" s="292">
        <f t="shared" si="10"/>
        <v>0</v>
      </c>
      <c r="R44" s="292">
        <f t="shared" si="10"/>
        <v>1378579630.3</v>
      </c>
      <c r="S44" s="312">
        <f t="shared" si="10"/>
        <v>0</v>
      </c>
      <c r="T44" s="327">
        <f t="shared" si="3"/>
        <v>292796209386.40002</v>
      </c>
    </row>
    <row r="45" spans="1:20" s="42" customFormat="1">
      <c r="A45" s="325">
        <v>45838</v>
      </c>
      <c r="B45" s="291" t="s">
        <v>389</v>
      </c>
      <c r="C45" s="291" t="s">
        <v>389</v>
      </c>
      <c r="D45" s="290" t="s">
        <v>581</v>
      </c>
      <c r="E45" s="290" t="s">
        <v>518</v>
      </c>
      <c r="F45" s="292">
        <v>0</v>
      </c>
      <c r="G45" s="292">
        <v>0</v>
      </c>
      <c r="H45" s="292">
        <v>0</v>
      </c>
      <c r="I45" s="292">
        <f>+I7+I13+I19+I25+I31+I37+I43</f>
        <v>130337887860.03004</v>
      </c>
      <c r="J45" s="292">
        <f t="shared" si="10"/>
        <v>103275800007.69002</v>
      </c>
      <c r="K45" s="292">
        <f t="shared" si="10"/>
        <v>3145884735.0899997</v>
      </c>
      <c r="L45" s="292">
        <v>0</v>
      </c>
      <c r="M45" s="292">
        <v>0</v>
      </c>
      <c r="N45" s="292">
        <v>0</v>
      </c>
      <c r="O45" s="292">
        <f t="shared" si="10"/>
        <v>4812450048.1400023</v>
      </c>
      <c r="P45" s="292">
        <f t="shared" si="10"/>
        <v>646790261.92999995</v>
      </c>
      <c r="Q45" s="292">
        <f t="shared" si="10"/>
        <v>0</v>
      </c>
      <c r="R45" s="292">
        <f t="shared" si="10"/>
        <v>687282709.39999998</v>
      </c>
      <c r="S45" s="312">
        <f t="shared" si="10"/>
        <v>0</v>
      </c>
      <c r="T45" s="327">
        <f t="shared" si="3"/>
        <v>242906095622.28006</v>
      </c>
    </row>
    <row r="46" spans="1:20">
      <c r="A46" s="328"/>
      <c r="D46" s="9"/>
      <c r="E46" s="9"/>
      <c r="I46" s="36"/>
      <c r="J46" s="36"/>
      <c r="K46" s="36"/>
      <c r="L46" s="36"/>
      <c r="M46" s="36"/>
      <c r="N46" s="36"/>
      <c r="O46" s="36"/>
      <c r="P46" s="36"/>
      <c r="Q46" s="36"/>
      <c r="R46" s="36"/>
      <c r="S46" s="36"/>
      <c r="T46" s="36"/>
    </row>
    <row r="47" spans="1:20">
      <c r="A47" s="328"/>
      <c r="D47" s="9"/>
      <c r="E47" s="9"/>
      <c r="K47" s="55"/>
    </row>
    <row r="48" spans="1:20">
      <c r="A48" s="328"/>
      <c r="D48" s="9"/>
      <c r="E48" s="9"/>
    </row>
    <row r="49" spans="1:5">
      <c r="A49" s="328"/>
      <c r="D49" s="9"/>
      <c r="E49" s="9"/>
    </row>
    <row r="50" spans="1:5">
      <c r="A50" s="328"/>
      <c r="D50" s="9"/>
      <c r="E50" s="9"/>
    </row>
    <row r="51" spans="1:5">
      <c r="A51" s="328"/>
      <c r="D51" s="9"/>
      <c r="E51" s="9"/>
    </row>
    <row r="52" spans="1:5">
      <c r="A52" s="328"/>
      <c r="D52" s="9"/>
      <c r="E52" s="9"/>
    </row>
    <row r="53" spans="1:5">
      <c r="A53" s="328"/>
      <c r="D53" s="9"/>
      <c r="E53" s="9"/>
    </row>
    <row r="54" spans="1:5">
      <c r="A54" s="328"/>
      <c r="D54" s="9"/>
      <c r="E54" s="9"/>
    </row>
    <row r="55" spans="1:5">
      <c r="A55" s="328"/>
      <c r="D55" s="9"/>
      <c r="E55" s="9"/>
    </row>
    <row r="56" spans="1:5">
      <c r="A56" s="328"/>
      <c r="D56" s="9"/>
      <c r="E56" s="9"/>
    </row>
    <row r="57" spans="1:5">
      <c r="A57" s="328"/>
      <c r="D57" s="9"/>
      <c r="E57" s="9"/>
    </row>
    <row r="58" spans="1:5">
      <c r="A58" s="328"/>
      <c r="D58" s="9"/>
      <c r="E58" s="9"/>
    </row>
    <row r="59" spans="1:5">
      <c r="A59" s="328"/>
      <c r="D59" s="9"/>
      <c r="E59" s="9"/>
    </row>
    <row r="60" spans="1:5">
      <c r="A60" s="328"/>
      <c r="D60" s="9"/>
      <c r="E60" s="9"/>
    </row>
    <row r="61" spans="1:5">
      <c r="A61" s="328"/>
      <c r="D61" s="9"/>
      <c r="E61" s="9"/>
    </row>
    <row r="62" spans="1:5">
      <c r="A62" s="328"/>
      <c r="D62" s="9"/>
      <c r="E62" s="9"/>
    </row>
    <row r="63" spans="1:5">
      <c r="A63" s="328"/>
      <c r="D63" s="9"/>
      <c r="E63" s="9"/>
    </row>
    <row r="64" spans="1:5">
      <c r="A64" s="328"/>
      <c r="D64" s="9"/>
      <c r="E64" s="9"/>
    </row>
    <row r="65" spans="1:5">
      <c r="A65" s="328"/>
      <c r="D65" s="9"/>
      <c r="E65" s="9"/>
    </row>
    <row r="66" spans="1:5">
      <c r="A66" s="328"/>
      <c r="D66" s="9"/>
      <c r="E66" s="9"/>
    </row>
    <row r="67" spans="1:5">
      <c r="A67" s="328"/>
      <c r="D67" s="9"/>
      <c r="E67" s="9"/>
    </row>
    <row r="68" spans="1:5">
      <c r="A68" s="328"/>
      <c r="D68" s="9"/>
      <c r="E68" s="9"/>
    </row>
    <row r="69" spans="1:5">
      <c r="A69" s="328"/>
      <c r="D69" s="9"/>
      <c r="E69" s="9"/>
    </row>
    <row r="70" spans="1:5">
      <c r="A70" s="328"/>
      <c r="D70" s="9"/>
      <c r="E70" s="9"/>
    </row>
    <row r="71" spans="1:5">
      <c r="A71" s="328"/>
      <c r="D71" s="9"/>
      <c r="E71" s="9"/>
    </row>
    <row r="72" spans="1:5">
      <c r="A72" s="328"/>
      <c r="D72" s="9"/>
      <c r="E72" s="9"/>
    </row>
    <row r="73" spans="1:5">
      <c r="A73" s="328"/>
      <c r="D73" s="9"/>
      <c r="E73" s="9"/>
    </row>
    <row r="74" spans="1:5">
      <c r="A74" s="328"/>
      <c r="D74" s="9"/>
      <c r="E74" s="9"/>
    </row>
    <row r="75" spans="1:5">
      <c r="A75" s="328"/>
      <c r="D75" s="9"/>
      <c r="E75" s="9"/>
    </row>
    <row r="76" spans="1:5">
      <c r="A76" s="328"/>
      <c r="D76" s="9"/>
      <c r="E76" s="9"/>
    </row>
    <row r="77" spans="1:5">
      <c r="A77" s="328"/>
      <c r="D77" s="9"/>
      <c r="E77" s="9"/>
    </row>
    <row r="78" spans="1:5">
      <c r="A78" s="328"/>
      <c r="D78" s="9"/>
      <c r="E78" s="9"/>
    </row>
    <row r="79" spans="1:5">
      <c r="A79" s="328"/>
      <c r="D79" s="9"/>
      <c r="E79" s="9"/>
    </row>
    <row r="80" spans="1:5">
      <c r="A80" s="328"/>
      <c r="D80" s="9"/>
      <c r="E80" s="9"/>
    </row>
    <row r="81" spans="1:5">
      <c r="A81" s="328"/>
      <c r="D81" s="9"/>
      <c r="E81" s="9"/>
    </row>
    <row r="82" spans="1:5">
      <c r="A82" s="328"/>
      <c r="D82" s="9"/>
      <c r="E82" s="9"/>
    </row>
    <row r="83" spans="1:5">
      <c r="A83" s="328"/>
      <c r="D83" s="9"/>
      <c r="E83" s="9"/>
    </row>
    <row r="84" spans="1:5">
      <c r="A84" s="328"/>
      <c r="D84" s="9"/>
      <c r="E84" s="9"/>
    </row>
    <row r="85" spans="1:5">
      <c r="A85" s="328"/>
      <c r="D85" s="9"/>
      <c r="E85" s="9"/>
    </row>
    <row r="86" spans="1:5">
      <c r="A86" s="328"/>
      <c r="D86" s="9"/>
      <c r="E86" s="9"/>
    </row>
    <row r="87" spans="1:5">
      <c r="A87" s="328"/>
      <c r="D87" s="9"/>
      <c r="E87" s="9"/>
    </row>
    <row r="88" spans="1:5">
      <c r="A88" s="328"/>
      <c r="D88" s="9"/>
      <c r="E88" s="9"/>
    </row>
    <row r="89" spans="1:5">
      <c r="A89" s="328"/>
      <c r="D89" s="9"/>
      <c r="E89" s="9"/>
    </row>
    <row r="90" spans="1:5">
      <c r="A90" s="328"/>
      <c r="D90" s="9"/>
      <c r="E90" s="9"/>
    </row>
    <row r="91" spans="1:5">
      <c r="A91" s="328"/>
      <c r="D91" s="9"/>
      <c r="E91" s="9"/>
    </row>
    <row r="92" spans="1:5">
      <c r="A92" s="328"/>
      <c r="D92" s="9"/>
      <c r="E92" s="9"/>
    </row>
    <row r="93" spans="1:5">
      <c r="A93" s="328"/>
      <c r="D93" s="9"/>
      <c r="E93" s="9"/>
    </row>
    <row r="94" spans="1:5">
      <c r="A94" s="328"/>
      <c r="D94" s="9"/>
      <c r="E94" s="9"/>
    </row>
    <row r="95" spans="1:5">
      <c r="A95" s="328"/>
      <c r="D95" s="9"/>
      <c r="E95" s="9"/>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phoneticPr fontId="26" type="noConversion"/>
  <pageMargins left="0.7" right="0.7" top="0.75" bottom="0.75" header="0.3" footer="0.3"/>
  <pageSetup paperSize="9" orientation="portrait" r:id="rId1"/>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24"/>
  <sheetViews>
    <sheetView zoomScale="85" zoomScaleNormal="85" workbookViewId="0">
      <selection activeCell="D31" sqref="D31"/>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45838</v>
      </c>
      <c r="B2" s="116" t="s">
        <v>484</v>
      </c>
      <c r="C2" s="118" t="s">
        <v>579</v>
      </c>
      <c r="D2" s="117" t="s">
        <v>572</v>
      </c>
      <c r="E2" s="139" t="s">
        <v>518</v>
      </c>
      <c r="F2" s="140">
        <v>0</v>
      </c>
      <c r="G2" s="140">
        <v>0</v>
      </c>
      <c r="H2" s="140">
        <v>0</v>
      </c>
      <c r="I2" s="140">
        <v>114837675707.08</v>
      </c>
      <c r="J2" s="140" t="s">
        <v>491</v>
      </c>
      <c r="K2" s="140">
        <v>0</v>
      </c>
      <c r="L2" s="140">
        <v>9705065213</v>
      </c>
      <c r="M2" s="140">
        <v>8864184852.2900009</v>
      </c>
    </row>
    <row r="3" spans="1:13" ht="25.5">
      <c r="A3" s="123">
        <f>+Takasbank_AggregatedDataFile!$A$2</f>
        <v>45838</v>
      </c>
      <c r="B3" s="116" t="s">
        <v>484</v>
      </c>
      <c r="C3" s="118" t="s">
        <v>513</v>
      </c>
      <c r="D3" s="117" t="s">
        <v>572</v>
      </c>
      <c r="E3" s="139" t="s">
        <v>518</v>
      </c>
      <c r="F3" s="140">
        <v>0</v>
      </c>
      <c r="G3" s="140">
        <v>0</v>
      </c>
      <c r="H3" s="140">
        <v>0</v>
      </c>
      <c r="I3" s="140">
        <v>105470646.69999999</v>
      </c>
      <c r="J3" s="140" t="s">
        <v>491</v>
      </c>
      <c r="K3" s="140">
        <v>0</v>
      </c>
      <c r="L3" s="140">
        <v>0</v>
      </c>
      <c r="M3" s="140">
        <v>0</v>
      </c>
    </row>
    <row r="4" spans="1:13" ht="25.5">
      <c r="A4" s="123">
        <f>+Takasbank_AggregatedDataFile!$A$2</f>
        <v>45838</v>
      </c>
      <c r="B4" s="116" t="s">
        <v>484</v>
      </c>
      <c r="C4" s="118" t="s">
        <v>540</v>
      </c>
      <c r="D4" s="117" t="s">
        <v>572</v>
      </c>
      <c r="E4" s="139" t="s">
        <v>518</v>
      </c>
      <c r="F4" s="140">
        <v>0</v>
      </c>
      <c r="G4" s="140">
        <v>0</v>
      </c>
      <c r="H4" s="140">
        <v>0</v>
      </c>
      <c r="I4" s="140">
        <v>7019783.4199999999</v>
      </c>
      <c r="J4" s="140" t="s">
        <v>491</v>
      </c>
      <c r="K4" s="140">
        <v>0</v>
      </c>
      <c r="L4" s="140">
        <v>211497701.22</v>
      </c>
      <c r="M4" s="140">
        <v>0</v>
      </c>
    </row>
    <row r="5" spans="1:13" ht="25.5">
      <c r="A5" s="123">
        <f>+Takasbank_AggregatedDataFile!$A$2</f>
        <v>45838</v>
      </c>
      <c r="B5" s="116" t="s">
        <v>484</v>
      </c>
      <c r="C5" s="118" t="s">
        <v>538</v>
      </c>
      <c r="D5" s="117" t="s">
        <v>572</v>
      </c>
      <c r="E5" s="139" t="s">
        <v>518</v>
      </c>
      <c r="F5" s="140">
        <v>0</v>
      </c>
      <c r="G5" s="140">
        <v>0</v>
      </c>
      <c r="H5" s="140">
        <v>0</v>
      </c>
      <c r="I5" s="140">
        <v>4611065430.7400007</v>
      </c>
      <c r="J5" s="140" t="s">
        <v>491</v>
      </c>
      <c r="K5" s="140">
        <v>0</v>
      </c>
      <c r="L5" s="140">
        <v>1074998052.4200001</v>
      </c>
      <c r="M5" s="140">
        <v>555335047.9000001</v>
      </c>
    </row>
    <row r="6" spans="1:13" ht="25.5">
      <c r="A6" s="123">
        <f>+Takasbank_AggregatedDataFile!$A$2</f>
        <v>45838</v>
      </c>
      <c r="B6" s="116" t="s">
        <v>484</v>
      </c>
      <c r="C6" s="118" t="s">
        <v>573</v>
      </c>
      <c r="D6" s="117" t="s">
        <v>572</v>
      </c>
      <c r="E6" s="139" t="s">
        <v>518</v>
      </c>
      <c r="F6" s="140">
        <v>0</v>
      </c>
      <c r="G6" s="140">
        <v>0</v>
      </c>
      <c r="H6" s="140">
        <v>0</v>
      </c>
      <c r="I6" s="140">
        <v>3535310931.3900003</v>
      </c>
      <c r="J6" s="140" t="s">
        <v>491</v>
      </c>
      <c r="K6" s="140">
        <v>0</v>
      </c>
      <c r="L6" s="140">
        <v>108310664763.23999</v>
      </c>
      <c r="M6" s="140">
        <v>0</v>
      </c>
    </row>
    <row r="7" spans="1:13" ht="25.5">
      <c r="A7" s="123">
        <f>+Takasbank_AggregatedDataFile!$A$2</f>
        <v>45838</v>
      </c>
      <c r="B7" s="116" t="s">
        <v>484</v>
      </c>
      <c r="C7" s="118" t="s">
        <v>574</v>
      </c>
      <c r="D7" s="117" t="s">
        <v>572</v>
      </c>
      <c r="E7" s="139" t="s">
        <v>518</v>
      </c>
      <c r="F7" s="140">
        <v>0</v>
      </c>
      <c r="G7" s="140">
        <v>0</v>
      </c>
      <c r="H7" s="140">
        <v>0</v>
      </c>
      <c r="I7" s="140">
        <v>9999625616.6599998</v>
      </c>
      <c r="J7" s="140" t="s">
        <v>491</v>
      </c>
      <c r="K7" s="140">
        <v>0</v>
      </c>
      <c r="L7" s="140">
        <v>36325058371.519997</v>
      </c>
      <c r="M7" s="140">
        <v>6701118572.1099997</v>
      </c>
    </row>
    <row r="8" spans="1:13" ht="25.5">
      <c r="A8" s="123">
        <f>+Takasbank_AggregatedDataFile!$A$2</f>
        <v>45838</v>
      </c>
      <c r="B8" s="116" t="s">
        <v>484</v>
      </c>
      <c r="C8" s="118" t="s">
        <v>595</v>
      </c>
      <c r="D8" s="117" t="s">
        <v>572</v>
      </c>
      <c r="E8" s="139" t="s">
        <v>518</v>
      </c>
      <c r="F8" s="140"/>
      <c r="G8" s="140"/>
      <c r="H8" s="140"/>
      <c r="I8" s="140">
        <v>3369361422.9299998</v>
      </c>
      <c r="J8" s="140" t="s">
        <v>491</v>
      </c>
      <c r="K8" s="140">
        <v>0</v>
      </c>
      <c r="L8" s="140">
        <v>1640780007.27</v>
      </c>
      <c r="M8" s="140">
        <v>0</v>
      </c>
    </row>
    <row r="9" spans="1:13" ht="25.5">
      <c r="A9" s="123">
        <f>+Takasbank_AggregatedDataFile!$A$2</f>
        <v>45838</v>
      </c>
      <c r="B9" s="141" t="s">
        <v>389</v>
      </c>
      <c r="C9" s="141" t="s">
        <v>389</v>
      </c>
      <c r="D9" s="142" t="s">
        <v>572</v>
      </c>
      <c r="E9" s="143" t="s">
        <v>518</v>
      </c>
      <c r="F9" s="122">
        <v>0</v>
      </c>
      <c r="G9" s="122">
        <v>0</v>
      </c>
      <c r="H9" s="122">
        <v>0</v>
      </c>
      <c r="I9" s="124">
        <f>+SUM(I2:I8)</f>
        <v>136465529538.92</v>
      </c>
      <c r="J9" s="299">
        <v>1000000000</v>
      </c>
      <c r="K9" s="122">
        <v>0</v>
      </c>
      <c r="L9" s="124">
        <f>+SUM(L2:L8)</f>
        <v>157268064108.66998</v>
      </c>
      <c r="M9" s="124">
        <f>+SUM(M2:M8)</f>
        <v>16120638472.299999</v>
      </c>
    </row>
    <row r="10" spans="1:13">
      <c r="L10" s="16" t="s">
        <v>806</v>
      </c>
    </row>
    <row r="24" spans="10:10">
      <c r="J24" s="16" t="s">
        <v>602</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1"/>
  <sheetViews>
    <sheetView zoomScale="85" zoomScaleNormal="85" workbookViewId="0">
      <selection activeCell="I14" sqref="I14"/>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45838</v>
      </c>
      <c r="B2" s="116" t="s">
        <v>484</v>
      </c>
      <c r="C2" s="116" t="s">
        <v>579</v>
      </c>
      <c r="D2" s="116" t="s">
        <v>575</v>
      </c>
      <c r="E2" s="139" t="s">
        <v>518</v>
      </c>
      <c r="F2" s="144">
        <v>3017743471.1347399</v>
      </c>
      <c r="G2" s="144">
        <v>0</v>
      </c>
      <c r="H2" s="144">
        <v>5522548928.3481331</v>
      </c>
      <c r="I2" s="20"/>
      <c r="J2" s="20"/>
      <c r="K2" s="20"/>
      <c r="N2" s="36"/>
      <c r="O2" s="36"/>
      <c r="P2" s="36"/>
      <c r="Q2" s="36"/>
    </row>
    <row r="3" spans="1:17" ht="30">
      <c r="A3" s="99">
        <f>+Takasbank_AggregatedDataFile!A3</f>
        <v>45838</v>
      </c>
      <c r="B3" s="116" t="s">
        <v>484</v>
      </c>
      <c r="C3" s="116" t="s">
        <v>579</v>
      </c>
      <c r="D3" s="116" t="s">
        <v>576</v>
      </c>
      <c r="E3" s="139" t="s">
        <v>518</v>
      </c>
      <c r="F3" s="144">
        <v>3017743471.1347399</v>
      </c>
      <c r="G3" s="144">
        <v>3826246370.6799998</v>
      </c>
      <c r="H3" s="144">
        <v>0</v>
      </c>
      <c r="I3" s="20"/>
      <c r="J3" s="20"/>
      <c r="K3" s="20"/>
      <c r="N3" s="36"/>
      <c r="O3" s="36"/>
      <c r="P3" s="36"/>
      <c r="Q3" s="36"/>
    </row>
    <row r="4" spans="1:17" ht="30">
      <c r="A4" s="99">
        <f>+Takasbank_AggregatedDataFile!A4</f>
        <v>45838</v>
      </c>
      <c r="B4" s="116" t="s">
        <v>484</v>
      </c>
      <c r="C4" s="116" t="s">
        <v>513</v>
      </c>
      <c r="D4" s="116" t="s">
        <v>575</v>
      </c>
      <c r="E4" s="139" t="s">
        <v>518</v>
      </c>
      <c r="F4" s="144">
        <v>0</v>
      </c>
      <c r="G4" s="144">
        <v>0</v>
      </c>
      <c r="H4" s="144">
        <v>0</v>
      </c>
      <c r="I4" s="20"/>
      <c r="J4" s="20"/>
      <c r="K4" s="20"/>
      <c r="N4" s="36"/>
      <c r="O4" s="36"/>
      <c r="P4" s="36"/>
      <c r="Q4" s="36"/>
    </row>
    <row r="5" spans="1:17" ht="30">
      <c r="A5" s="99">
        <f>+Takasbank_AggregatedDataFile!A5</f>
        <v>45838</v>
      </c>
      <c r="B5" s="116" t="s">
        <v>484</v>
      </c>
      <c r="C5" s="116" t="s">
        <v>513</v>
      </c>
      <c r="D5" s="116" t="s">
        <v>576</v>
      </c>
      <c r="E5" s="139" t="s">
        <v>518</v>
      </c>
      <c r="F5" s="144">
        <v>0</v>
      </c>
      <c r="G5" s="144">
        <v>0</v>
      </c>
      <c r="H5" s="144">
        <v>0</v>
      </c>
      <c r="I5" s="20"/>
      <c r="J5" s="20"/>
      <c r="K5" s="20"/>
      <c r="N5" s="36"/>
      <c r="P5" s="36"/>
      <c r="Q5" s="36"/>
    </row>
    <row r="6" spans="1:17" ht="30">
      <c r="A6" s="99">
        <f>+Takasbank_AggregatedDataFile!A6</f>
        <v>45838</v>
      </c>
      <c r="B6" s="116" t="s">
        <v>484</v>
      </c>
      <c r="C6" s="116" t="s">
        <v>514</v>
      </c>
      <c r="D6" s="116" t="s">
        <v>575</v>
      </c>
      <c r="E6" s="139" t="s">
        <v>518</v>
      </c>
      <c r="F6" s="144">
        <v>0</v>
      </c>
      <c r="G6" s="144">
        <v>0</v>
      </c>
      <c r="H6" s="144">
        <v>0</v>
      </c>
      <c r="I6" s="20"/>
      <c r="J6" s="20"/>
      <c r="K6" s="20"/>
      <c r="L6" s="53"/>
      <c r="M6" s="36"/>
      <c r="N6" s="36"/>
      <c r="O6" s="36"/>
      <c r="P6" s="36"/>
      <c r="Q6" s="36"/>
    </row>
    <row r="7" spans="1:17" ht="30">
      <c r="A7" s="99">
        <f>+Takasbank_AggregatedDataFile!A7</f>
        <v>45838</v>
      </c>
      <c r="B7" s="116" t="s">
        <v>484</v>
      </c>
      <c r="C7" s="116" t="s">
        <v>514</v>
      </c>
      <c r="D7" s="116" t="s">
        <v>576</v>
      </c>
      <c r="E7" s="139" t="s">
        <v>518</v>
      </c>
      <c r="F7" s="144">
        <v>0</v>
      </c>
      <c r="G7" s="144">
        <v>0</v>
      </c>
      <c r="H7" s="144">
        <v>0</v>
      </c>
      <c r="I7" s="20"/>
      <c r="J7" s="20"/>
      <c r="K7" s="20"/>
      <c r="L7" s="53"/>
      <c r="M7" s="36"/>
      <c r="N7" s="36"/>
      <c r="O7" s="36"/>
      <c r="P7" s="36"/>
      <c r="Q7" s="36"/>
    </row>
    <row r="8" spans="1:17" ht="30">
      <c r="A8" s="99">
        <f>+Takasbank_AggregatedDataFile!A8</f>
        <v>45838</v>
      </c>
      <c r="B8" s="116" t="s">
        <v>484</v>
      </c>
      <c r="C8" s="116" t="s">
        <v>538</v>
      </c>
      <c r="D8" s="116" t="s">
        <v>575</v>
      </c>
      <c r="E8" s="139" t="s">
        <v>518</v>
      </c>
      <c r="F8" s="144">
        <v>382762052</v>
      </c>
      <c r="G8" s="144">
        <v>0</v>
      </c>
      <c r="H8" s="144">
        <v>10100329115.5758</v>
      </c>
      <c r="I8" s="20"/>
      <c r="J8" s="20"/>
      <c r="K8" s="20"/>
      <c r="L8" s="53"/>
      <c r="M8" s="36"/>
      <c r="N8" s="36"/>
      <c r="O8" s="36"/>
      <c r="P8" s="36"/>
      <c r="Q8" s="36"/>
    </row>
    <row r="9" spans="1:17" ht="30">
      <c r="A9" s="99">
        <f>+Takasbank_AggregatedDataFile!A9</f>
        <v>45838</v>
      </c>
      <c r="B9" s="116" t="s">
        <v>484</v>
      </c>
      <c r="C9" s="116" t="s">
        <v>538</v>
      </c>
      <c r="D9" s="116" t="s">
        <v>576</v>
      </c>
      <c r="E9" s="139" t="s">
        <v>518</v>
      </c>
      <c r="F9" s="144">
        <v>382762052</v>
      </c>
      <c r="G9" s="144">
        <v>8211649687.46</v>
      </c>
      <c r="H9" s="144">
        <v>0</v>
      </c>
    </row>
    <row r="10" spans="1:17" ht="30">
      <c r="A10" s="99">
        <f>+Takasbank_AggregatedDataFile!A10</f>
        <v>45838</v>
      </c>
      <c r="B10" s="116" t="s">
        <v>484</v>
      </c>
      <c r="C10" s="116" t="s">
        <v>573</v>
      </c>
      <c r="D10" s="116" t="s">
        <v>575</v>
      </c>
      <c r="E10" s="139" t="s">
        <v>518</v>
      </c>
      <c r="F10" s="144">
        <v>478222465.22724402</v>
      </c>
      <c r="G10" s="140">
        <v>0</v>
      </c>
      <c r="H10" s="140">
        <v>164576953117.14301</v>
      </c>
      <c r="L10" s="36"/>
      <c r="M10" s="302"/>
    </row>
    <row r="11" spans="1:17" ht="30">
      <c r="A11" s="99">
        <f>+Takasbank_AggregatedDataFile!A11</f>
        <v>45838</v>
      </c>
      <c r="B11" s="116" t="s">
        <v>484</v>
      </c>
      <c r="C11" s="116" t="s">
        <v>573</v>
      </c>
      <c r="D11" s="116" t="s">
        <v>576</v>
      </c>
      <c r="E11" s="139" t="s">
        <v>518</v>
      </c>
      <c r="F11" s="140">
        <v>584170247.12584221</v>
      </c>
      <c r="G11" s="144">
        <v>150988030382.69998</v>
      </c>
      <c r="H11" s="140">
        <v>0</v>
      </c>
      <c r="L11" s="36"/>
    </row>
    <row r="12" spans="1:17" s="21" customFormat="1" ht="30">
      <c r="A12" s="99">
        <f>+Takasbank_AggregatedDataFile!A8</f>
        <v>45838</v>
      </c>
      <c r="B12" s="116" t="s">
        <v>484</v>
      </c>
      <c r="C12" s="116" t="s">
        <v>574</v>
      </c>
      <c r="D12" s="116" t="s">
        <v>575</v>
      </c>
      <c r="E12" s="139" t="s">
        <v>518</v>
      </c>
      <c r="F12" s="144">
        <v>318839297.41343999</v>
      </c>
      <c r="G12" s="140">
        <v>0</v>
      </c>
      <c r="H12" s="144">
        <v>30396448099.078342</v>
      </c>
    </row>
    <row r="13" spans="1:17" s="21" customFormat="1" ht="30">
      <c r="A13" s="99">
        <f>+Takasbank_AggregatedDataFile!A9</f>
        <v>45838</v>
      </c>
      <c r="B13" s="116" t="s">
        <v>484</v>
      </c>
      <c r="C13" s="116" t="s">
        <v>574</v>
      </c>
      <c r="D13" s="116" t="s">
        <v>576</v>
      </c>
      <c r="E13" s="139" t="s">
        <v>518</v>
      </c>
      <c r="F13" s="144">
        <v>318839297.41343999</v>
      </c>
      <c r="G13" s="144">
        <v>29315685500</v>
      </c>
      <c r="H13" s="144">
        <v>0</v>
      </c>
    </row>
    <row r="14" spans="1:17" s="21" customFormat="1" ht="30">
      <c r="A14" s="99">
        <f>+Takasbank_AggregatedDataFile!A10</f>
        <v>45838</v>
      </c>
      <c r="B14" s="116" t="s">
        <v>484</v>
      </c>
      <c r="C14" s="116" t="s">
        <v>574</v>
      </c>
      <c r="D14" s="116" t="s">
        <v>575</v>
      </c>
      <c r="E14" s="139" t="s">
        <v>747</v>
      </c>
      <c r="F14" s="144">
        <v>0</v>
      </c>
      <c r="G14" s="144">
        <v>0</v>
      </c>
      <c r="H14" s="144">
        <v>809792626.72811067</v>
      </c>
    </row>
    <row r="15" spans="1:17" s="21" customFormat="1" ht="30">
      <c r="A15" s="99">
        <f>+Takasbank_AggregatedDataFile!A11</f>
        <v>45838</v>
      </c>
      <c r="B15" s="116" t="s">
        <v>484</v>
      </c>
      <c r="C15" s="116" t="s">
        <v>574</v>
      </c>
      <c r="D15" s="116" t="s">
        <v>576</v>
      </c>
      <c r="E15" s="139" t="s">
        <v>747</v>
      </c>
      <c r="F15" s="144">
        <v>0</v>
      </c>
      <c r="G15" s="144">
        <v>781000000</v>
      </c>
      <c r="H15" s="144">
        <v>0</v>
      </c>
      <c r="I15" s="307"/>
    </row>
    <row r="16" spans="1:17" ht="30">
      <c r="A16" s="99">
        <f>+Takasbank_AggregatedDataFile!A12</f>
        <v>45838</v>
      </c>
      <c r="B16" s="116" t="s">
        <v>484</v>
      </c>
      <c r="C16" s="116" t="s">
        <v>574</v>
      </c>
      <c r="D16" s="116" t="s">
        <v>575</v>
      </c>
      <c r="E16" s="139" t="s">
        <v>802</v>
      </c>
      <c r="F16" s="144">
        <v>0</v>
      </c>
      <c r="G16" s="144">
        <v>0</v>
      </c>
      <c r="H16" s="144">
        <v>165898617.51152074</v>
      </c>
    </row>
    <row r="17" spans="1:8" ht="30">
      <c r="A17" s="99">
        <f>+Takasbank_AggregatedDataFile!A13</f>
        <v>45838</v>
      </c>
      <c r="B17" s="116" t="s">
        <v>484</v>
      </c>
      <c r="C17" s="116" t="s">
        <v>574</v>
      </c>
      <c r="D17" s="116" t="s">
        <v>576</v>
      </c>
      <c r="E17" s="139" t="s">
        <v>802</v>
      </c>
      <c r="F17" s="144">
        <v>0</v>
      </c>
      <c r="G17" s="144">
        <v>160000000</v>
      </c>
      <c r="H17" s="144">
        <v>0</v>
      </c>
    </row>
    <row r="18" spans="1:8" s="21" customFormat="1" ht="30">
      <c r="A18" s="99">
        <f>+Takasbank_AggregatedDataFile!A14</f>
        <v>45838</v>
      </c>
      <c r="B18" s="116" t="s">
        <v>484</v>
      </c>
      <c r="C18" s="116" t="s">
        <v>595</v>
      </c>
      <c r="D18" s="116" t="s">
        <v>575</v>
      </c>
      <c r="E18" s="139" t="s">
        <v>518</v>
      </c>
      <c r="F18" s="144">
        <v>13131744</v>
      </c>
      <c r="G18" s="144">
        <v>0</v>
      </c>
      <c r="H18" s="144">
        <v>217220242.64399999</v>
      </c>
    </row>
    <row r="19" spans="1:8" s="21" customFormat="1" ht="30">
      <c r="A19" s="99">
        <f>+Takasbank_AggregatedDataFile!A15</f>
        <v>45838</v>
      </c>
      <c r="B19" s="116" t="s">
        <v>484</v>
      </c>
      <c r="C19" s="116" t="s">
        <v>595</v>
      </c>
      <c r="D19" s="116" t="s">
        <v>576</v>
      </c>
      <c r="E19" s="139" t="s">
        <v>518</v>
      </c>
      <c r="F19" s="144">
        <v>13131744</v>
      </c>
      <c r="G19" s="144">
        <v>212961022.19999999</v>
      </c>
      <c r="H19" s="144">
        <v>0</v>
      </c>
    </row>
    <row r="20" spans="1:8" ht="30">
      <c r="A20" s="99">
        <f>+Takasbank_AggregatedDataFile!A16</f>
        <v>45838</v>
      </c>
      <c r="B20" s="141" t="s">
        <v>389</v>
      </c>
      <c r="C20" s="141" t="s">
        <v>389</v>
      </c>
      <c r="D20" s="141" t="s">
        <v>575</v>
      </c>
      <c r="E20" s="145" t="s">
        <v>518</v>
      </c>
      <c r="F20" s="124">
        <f>+F2+F4+F8+F10+F12+F18</f>
        <v>4210699029.775424</v>
      </c>
      <c r="G20" s="122">
        <v>0</v>
      </c>
      <c r="H20" s="124">
        <f>+H2+H4+H8+H10+H12+H18</f>
        <v>210813499502.78928</v>
      </c>
    </row>
    <row r="21" spans="1:8" ht="30">
      <c r="A21" s="99">
        <f>+A20</f>
        <v>45838</v>
      </c>
      <c r="B21" s="141" t="s">
        <v>389</v>
      </c>
      <c r="C21" s="141" t="s">
        <v>389</v>
      </c>
      <c r="D21" s="141" t="s">
        <v>576</v>
      </c>
      <c r="E21" s="145" t="s">
        <v>518</v>
      </c>
      <c r="F21" s="124">
        <f>+F3+F5+F9+F11+F13+F19</f>
        <v>4316646811.6740217</v>
      </c>
      <c r="G21" s="124">
        <f>+G3+G5+G9+G11+G13+G19+G7</f>
        <v>192554572963.03998</v>
      </c>
      <c r="H21" s="124">
        <f>+H3+H5+H9+H11+H13+H19</f>
        <v>0</v>
      </c>
    </row>
  </sheetData>
  <sortState xmlns:xlrd2="http://schemas.microsoft.com/office/spreadsheetml/2017/richdata2" ref="L2:Q4">
    <sortCondition descending="1" ref="L2:L4"/>
  </sortState>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10"/>
  <sheetViews>
    <sheetView zoomScale="90" zoomScaleNormal="90" workbookViewId="0">
      <selection activeCell="F2" sqref="F2"/>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45838</v>
      </c>
      <c r="B2" s="147" t="s">
        <v>484</v>
      </c>
      <c r="C2" s="41" t="s">
        <v>512</v>
      </c>
      <c r="D2" s="61" t="s">
        <v>310</v>
      </c>
      <c r="E2" s="61" t="s">
        <v>518</v>
      </c>
      <c r="F2" s="137">
        <v>0</v>
      </c>
      <c r="G2" s="137">
        <v>0</v>
      </c>
      <c r="H2" s="11"/>
    </row>
    <row r="3" spans="1:8" ht="30">
      <c r="A3" s="146">
        <f>+Takasbank_DataFile_7_3!A3</f>
        <v>45838</v>
      </c>
      <c r="B3" s="147" t="s">
        <v>484</v>
      </c>
      <c r="C3" s="41" t="s">
        <v>513</v>
      </c>
      <c r="D3" s="41" t="s">
        <v>310</v>
      </c>
      <c r="E3" s="61" t="s">
        <v>518</v>
      </c>
      <c r="F3" s="137">
        <v>0</v>
      </c>
      <c r="G3" s="137">
        <v>0</v>
      </c>
    </row>
    <row r="4" spans="1:8" ht="30">
      <c r="A4" s="146">
        <f>+Takasbank_DataFile_7_3!A4</f>
        <v>45838</v>
      </c>
      <c r="B4" s="147" t="s">
        <v>484</v>
      </c>
      <c r="C4" s="41" t="s">
        <v>540</v>
      </c>
      <c r="D4" s="41" t="s">
        <v>310</v>
      </c>
      <c r="E4" s="61" t="s">
        <v>518</v>
      </c>
      <c r="F4" s="137">
        <v>0</v>
      </c>
      <c r="G4" s="137">
        <v>0</v>
      </c>
    </row>
    <row r="5" spans="1:8" ht="30">
      <c r="A5" s="146">
        <f>+Takasbank_DataFile_7_3!A5</f>
        <v>45838</v>
      </c>
      <c r="B5" s="147" t="s">
        <v>484</v>
      </c>
      <c r="C5" s="41" t="s">
        <v>538</v>
      </c>
      <c r="D5" s="41" t="s">
        <v>310</v>
      </c>
      <c r="E5" s="61" t="s">
        <v>518</v>
      </c>
      <c r="F5" s="137">
        <v>5146216553.3099995</v>
      </c>
      <c r="G5" s="137">
        <v>0</v>
      </c>
    </row>
    <row r="6" spans="1:8" ht="30">
      <c r="A6" s="146">
        <f>+Takasbank_DataFile_7_3!A6</f>
        <v>45838</v>
      </c>
      <c r="B6" s="147" t="s">
        <v>484</v>
      </c>
      <c r="C6" s="41" t="s">
        <v>573</v>
      </c>
      <c r="D6" s="41" t="s">
        <v>310</v>
      </c>
      <c r="E6" s="61" t="s">
        <v>518</v>
      </c>
      <c r="F6" s="137">
        <v>0</v>
      </c>
      <c r="G6" s="137">
        <v>0</v>
      </c>
    </row>
    <row r="7" spans="1:8" ht="30">
      <c r="A7" s="146">
        <f>+Takasbank_DataFile_7_3!A7</f>
        <v>45838</v>
      </c>
      <c r="B7" s="147" t="s">
        <v>484</v>
      </c>
      <c r="C7" s="41" t="s">
        <v>574</v>
      </c>
      <c r="D7" s="41" t="s">
        <v>310</v>
      </c>
      <c r="E7" s="61" t="s">
        <v>518</v>
      </c>
      <c r="F7" s="137">
        <v>0</v>
      </c>
      <c r="G7" s="137">
        <v>0</v>
      </c>
    </row>
    <row r="8" spans="1:8" ht="30">
      <c r="A8" s="146">
        <f>+Takasbank_DataFile_7_3!A8</f>
        <v>45838</v>
      </c>
      <c r="B8" s="147" t="s">
        <v>484</v>
      </c>
      <c r="C8" s="41" t="s">
        <v>595</v>
      </c>
      <c r="D8" s="41" t="s">
        <v>310</v>
      </c>
      <c r="E8" s="61" t="s">
        <v>518</v>
      </c>
      <c r="F8" s="137"/>
      <c r="G8" s="137"/>
    </row>
    <row r="9" spans="1:8">
      <c r="A9" s="308">
        <f>+Takasbank_DataFile_7_3!A8</f>
        <v>45838</v>
      </c>
      <c r="B9" s="309" t="s">
        <v>389</v>
      </c>
      <c r="C9" s="309" t="s">
        <v>389</v>
      </c>
      <c r="D9" s="310" t="s">
        <v>310</v>
      </c>
      <c r="E9" s="145" t="s">
        <v>518</v>
      </c>
      <c r="F9" s="122">
        <f>+SUM(F2:F8)</f>
        <v>5146216553.3099995</v>
      </c>
      <c r="G9" s="137">
        <f>+SUM(G2:G8)</f>
        <v>0</v>
      </c>
    </row>
    <row r="10" spans="1:8">
      <c r="A10" s="62"/>
      <c r="D10" s="62"/>
      <c r="E10" s="62"/>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8"/>
  <sheetViews>
    <sheetView zoomScale="90" zoomScaleNormal="90" workbookViewId="0">
      <selection activeCell="C30" sqref="C30"/>
    </sheetView>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45838</v>
      </c>
      <c r="B2" s="147" t="s">
        <v>484</v>
      </c>
      <c r="C2" s="41" t="s">
        <v>579</v>
      </c>
      <c r="D2" s="61" t="s">
        <v>577</v>
      </c>
      <c r="E2" s="137">
        <v>0</v>
      </c>
      <c r="F2" s="89"/>
    </row>
    <row r="3" spans="1:6">
      <c r="A3" s="146">
        <f>+Takasbank_DataFile_7_3a!A3</f>
        <v>45838</v>
      </c>
      <c r="B3" s="147" t="s">
        <v>484</v>
      </c>
      <c r="C3" s="41" t="s">
        <v>513</v>
      </c>
      <c r="D3" s="61" t="s">
        <v>577</v>
      </c>
      <c r="E3" s="137">
        <v>0</v>
      </c>
      <c r="F3" s="89"/>
    </row>
    <row r="4" spans="1:6">
      <c r="A4" s="146">
        <f>+Takasbank_DataFile_7_3a!A4</f>
        <v>45838</v>
      </c>
      <c r="B4" s="147" t="s">
        <v>484</v>
      </c>
      <c r="C4" s="41" t="s">
        <v>540</v>
      </c>
      <c r="D4" s="61" t="s">
        <v>577</v>
      </c>
      <c r="E4" s="137">
        <v>0</v>
      </c>
      <c r="F4" s="89"/>
    </row>
    <row r="5" spans="1:6">
      <c r="A5" s="146">
        <f>+Takasbank_DataFile_7_3a!A5</f>
        <v>45838</v>
      </c>
      <c r="B5" s="147" t="s">
        <v>484</v>
      </c>
      <c r="C5" s="41" t="s">
        <v>538</v>
      </c>
      <c r="D5" s="61" t="s">
        <v>577</v>
      </c>
      <c r="E5" s="137">
        <v>0</v>
      </c>
      <c r="F5" s="89"/>
    </row>
    <row r="6" spans="1:6">
      <c r="A6" s="146">
        <f>+Takasbank_DataFile_7_3a!A6</f>
        <v>45838</v>
      </c>
      <c r="B6" s="147" t="s">
        <v>484</v>
      </c>
      <c r="C6" s="41" t="s">
        <v>573</v>
      </c>
      <c r="D6" s="61" t="s">
        <v>577</v>
      </c>
      <c r="E6" s="137">
        <v>0</v>
      </c>
      <c r="F6" s="89"/>
    </row>
    <row r="7" spans="1:6">
      <c r="A7" s="146">
        <f>+Takasbank_DataFile_7_3a!A7</f>
        <v>45838</v>
      </c>
      <c r="B7" s="147" t="s">
        <v>484</v>
      </c>
      <c r="C7" s="41" t="s">
        <v>574</v>
      </c>
      <c r="D7" s="61" t="s">
        <v>577</v>
      </c>
      <c r="E7" s="137">
        <v>0</v>
      </c>
      <c r="F7" s="89"/>
    </row>
    <row r="8" spans="1:6">
      <c r="A8" s="146">
        <f>+Takasbank_DataFile_7_3a!A8</f>
        <v>45838</v>
      </c>
      <c r="B8" s="147" t="s">
        <v>484</v>
      </c>
      <c r="C8" s="41" t="s">
        <v>595</v>
      </c>
      <c r="D8" s="61" t="s">
        <v>577</v>
      </c>
      <c r="E8" s="137">
        <v>0</v>
      </c>
      <c r="F8" s="89"/>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2"/>
  <sheetViews>
    <sheetView workbookViewId="0">
      <selection activeCell="C28" sqref="C28"/>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45838</v>
      </c>
      <c r="B2" s="29" t="s">
        <v>389</v>
      </c>
      <c r="C2" s="29" t="s">
        <v>389</v>
      </c>
      <c r="D2" s="39" t="s">
        <v>578</v>
      </c>
      <c r="E2" s="82">
        <v>1</v>
      </c>
      <c r="F2" s="83">
        <v>0</v>
      </c>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45838</v>
      </c>
      <c r="B2" s="97" t="s">
        <v>389</v>
      </c>
      <c r="C2" s="97" t="s">
        <v>389</v>
      </c>
      <c r="D2" s="149" t="s">
        <v>247</v>
      </c>
      <c r="E2" s="149" t="s">
        <v>552</v>
      </c>
      <c r="F2" s="150">
        <v>0</v>
      </c>
      <c r="G2" s="150">
        <v>0</v>
      </c>
    </row>
    <row r="3" spans="1:7">
      <c r="A3" s="148">
        <f>+A2</f>
        <v>45838</v>
      </c>
      <c r="B3" s="97" t="s">
        <v>389</v>
      </c>
      <c r="C3" s="97" t="s">
        <v>389</v>
      </c>
      <c r="D3" s="149" t="s">
        <v>248</v>
      </c>
      <c r="E3" s="149" t="s">
        <v>552</v>
      </c>
      <c r="F3" s="150">
        <v>0</v>
      </c>
      <c r="G3" s="150">
        <v>0</v>
      </c>
    </row>
    <row r="4" spans="1:7">
      <c r="A4" s="148">
        <f>+A3</f>
        <v>45838</v>
      </c>
      <c r="B4" s="97" t="s">
        <v>389</v>
      </c>
      <c r="C4" s="97" t="s">
        <v>389</v>
      </c>
      <c r="D4" s="149" t="s">
        <v>249</v>
      </c>
      <c r="E4" s="149" t="s">
        <v>552</v>
      </c>
      <c r="F4" s="150">
        <v>0</v>
      </c>
      <c r="G4" s="150">
        <v>0</v>
      </c>
    </row>
    <row r="5" spans="1:7">
      <c r="A5" s="148">
        <f>+A4</f>
        <v>45838</v>
      </c>
      <c r="B5" s="97" t="s">
        <v>389</v>
      </c>
      <c r="C5" s="97" t="s">
        <v>389</v>
      </c>
      <c r="D5" s="149" t="s">
        <v>250</v>
      </c>
      <c r="E5" s="149" t="s">
        <v>552</v>
      </c>
      <c r="F5" s="150">
        <v>0</v>
      </c>
      <c r="G5" s="150">
        <v>0</v>
      </c>
    </row>
    <row r="6" spans="1:7">
      <c r="A6" s="148">
        <f>+A5</f>
        <v>45838</v>
      </c>
      <c r="B6" s="97" t="s">
        <v>389</v>
      </c>
      <c r="C6" s="97" t="s">
        <v>389</v>
      </c>
      <c r="D6" s="149" t="s">
        <v>251</v>
      </c>
      <c r="E6" s="149" t="s">
        <v>552</v>
      </c>
      <c r="F6" s="150">
        <v>0</v>
      </c>
      <c r="G6" s="150">
        <v>0</v>
      </c>
    </row>
    <row r="7" spans="1:7">
      <c r="A7" s="148">
        <f>+A6</f>
        <v>45838</v>
      </c>
      <c r="B7" s="97" t="s">
        <v>389</v>
      </c>
      <c r="C7" s="97" t="s">
        <v>389</v>
      </c>
      <c r="D7" s="149" t="s">
        <v>252</v>
      </c>
      <c r="E7" s="149" t="s">
        <v>552</v>
      </c>
      <c r="F7" s="150">
        <v>0</v>
      </c>
      <c r="G7" s="15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25"/>
  <sheetViews>
    <sheetView zoomScaleNormal="100" workbookViewId="0">
      <selection activeCell="E12" sqref="E12"/>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45838</v>
      </c>
      <c r="B2" s="25" t="s">
        <v>809</v>
      </c>
      <c r="C2" s="98" t="s">
        <v>553</v>
      </c>
      <c r="D2" s="98" t="s">
        <v>571</v>
      </c>
      <c r="E2" s="278">
        <v>4.1666666666666664E-2</v>
      </c>
      <c r="F2" s="286"/>
    </row>
    <row r="3" spans="1:6">
      <c r="A3" s="97">
        <f>+A2</f>
        <v>45838</v>
      </c>
      <c r="B3" s="25" t="s">
        <v>809</v>
      </c>
      <c r="C3" s="98" t="s">
        <v>554</v>
      </c>
      <c r="D3" s="98" t="s">
        <v>571</v>
      </c>
      <c r="E3" s="278">
        <v>8.6805555555555552E-2</v>
      </c>
    </row>
    <row r="4" spans="1:6">
      <c r="A4" s="97">
        <f t="shared" ref="A4:A9" si="0">+A3</f>
        <v>45838</v>
      </c>
      <c r="B4" s="25" t="s">
        <v>389</v>
      </c>
      <c r="C4" s="98" t="s">
        <v>555</v>
      </c>
      <c r="D4" s="98" t="s">
        <v>571</v>
      </c>
      <c r="E4" s="278">
        <v>0</v>
      </c>
      <c r="F4" s="52"/>
    </row>
    <row r="5" spans="1:6">
      <c r="A5" s="97">
        <f t="shared" si="0"/>
        <v>45838</v>
      </c>
      <c r="B5" s="25" t="s">
        <v>809</v>
      </c>
      <c r="C5" s="98" t="s">
        <v>590</v>
      </c>
      <c r="D5" s="98" t="s">
        <v>571</v>
      </c>
      <c r="E5" s="278">
        <v>8.6805555555555552E-2</v>
      </c>
    </row>
    <row r="6" spans="1:6">
      <c r="A6" s="97">
        <f t="shared" si="0"/>
        <v>45838</v>
      </c>
      <c r="B6" s="25" t="s">
        <v>809</v>
      </c>
      <c r="C6" s="98" t="s">
        <v>591</v>
      </c>
      <c r="D6" s="98" t="s">
        <v>571</v>
      </c>
      <c r="E6" s="278">
        <v>4.1666666666666664E-2</v>
      </c>
    </row>
    <row r="7" spans="1:6">
      <c r="A7" s="97">
        <f t="shared" si="0"/>
        <v>45838</v>
      </c>
      <c r="B7" s="25" t="s">
        <v>809</v>
      </c>
      <c r="C7" s="98" t="s">
        <v>592</v>
      </c>
      <c r="D7" s="98" t="s">
        <v>571</v>
      </c>
      <c r="E7" s="278">
        <v>4.1666666666666664E-2</v>
      </c>
    </row>
    <row r="8" spans="1:6">
      <c r="A8" s="97">
        <f t="shared" si="0"/>
        <v>45838</v>
      </c>
      <c r="B8" s="25" t="s">
        <v>809</v>
      </c>
      <c r="C8" s="98" t="s">
        <v>593</v>
      </c>
      <c r="D8" s="98" t="s">
        <v>571</v>
      </c>
      <c r="E8" s="278">
        <v>0.1076388888888889</v>
      </c>
    </row>
    <row r="9" spans="1:6">
      <c r="A9" s="97">
        <f t="shared" si="0"/>
        <v>45838</v>
      </c>
      <c r="B9" s="25" t="s">
        <v>809</v>
      </c>
      <c r="C9" s="98" t="s">
        <v>599</v>
      </c>
      <c r="D9" s="98" t="s">
        <v>571</v>
      </c>
      <c r="E9" s="278">
        <v>4.1666666666666664E-2</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K15"/>
  <sheetViews>
    <sheetView zoomScale="85" zoomScaleNormal="85" workbookViewId="0"/>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45838</v>
      </c>
      <c r="B2" s="97" t="s">
        <v>484</v>
      </c>
      <c r="C2" s="97" t="s">
        <v>579</v>
      </c>
      <c r="D2" s="155" t="s">
        <v>283</v>
      </c>
      <c r="E2" s="138"/>
      <c r="F2" s="138">
        <v>0.50960895179343824</v>
      </c>
      <c r="G2" s="138">
        <v>0.72400843287816852</v>
      </c>
      <c r="H2" s="138"/>
      <c r="I2" s="138">
        <v>0.46846432116562142</v>
      </c>
      <c r="J2" s="138">
        <v>0.64990299172869315</v>
      </c>
    </row>
    <row r="3" spans="1:11">
      <c r="A3" s="97">
        <f>+A2</f>
        <v>45838</v>
      </c>
      <c r="B3" s="97" t="s">
        <v>484</v>
      </c>
      <c r="C3" s="97" t="s">
        <v>513</v>
      </c>
      <c r="D3" s="155" t="s">
        <v>283</v>
      </c>
      <c r="E3" s="138"/>
      <c r="F3" s="138">
        <v>0</v>
      </c>
      <c r="G3" s="138">
        <v>0</v>
      </c>
      <c r="H3" s="138"/>
      <c r="I3" s="138">
        <v>0</v>
      </c>
      <c r="J3" s="138">
        <v>0</v>
      </c>
    </row>
    <row r="4" spans="1:11">
      <c r="A4" s="97">
        <f t="shared" ref="A4:A15" si="0">+A3</f>
        <v>45838</v>
      </c>
      <c r="B4" s="97" t="s">
        <v>484</v>
      </c>
      <c r="C4" s="97" t="s">
        <v>514</v>
      </c>
      <c r="D4" s="155" t="s">
        <v>283</v>
      </c>
      <c r="E4" s="138"/>
      <c r="F4" s="138">
        <v>0</v>
      </c>
      <c r="G4" s="138">
        <v>0</v>
      </c>
      <c r="H4" s="138"/>
      <c r="I4" s="138">
        <v>0</v>
      </c>
      <c r="J4" s="138">
        <v>0</v>
      </c>
    </row>
    <row r="5" spans="1:11">
      <c r="A5" s="97">
        <f t="shared" si="0"/>
        <v>45838</v>
      </c>
      <c r="B5" s="97" t="s">
        <v>484</v>
      </c>
      <c r="C5" s="97" t="s">
        <v>515</v>
      </c>
      <c r="D5" s="155" t="s">
        <v>283</v>
      </c>
      <c r="E5" s="138"/>
      <c r="F5" s="138">
        <v>0.38943114941915624</v>
      </c>
      <c r="G5" s="138">
        <v>0.59690421473438837</v>
      </c>
      <c r="H5" s="138"/>
      <c r="I5" s="138">
        <v>0.4031660510721003</v>
      </c>
      <c r="J5" s="138">
        <v>0.59441971416160277</v>
      </c>
    </row>
    <row r="6" spans="1:11">
      <c r="A6" s="97">
        <f t="shared" si="0"/>
        <v>45838</v>
      </c>
      <c r="B6" s="97" t="s">
        <v>484</v>
      </c>
      <c r="C6" s="97" t="s">
        <v>516</v>
      </c>
      <c r="D6" s="155" t="s">
        <v>283</v>
      </c>
      <c r="E6" s="138"/>
      <c r="F6" s="138">
        <v>0.7333720321106979</v>
      </c>
      <c r="G6" s="138">
        <v>0.9293746499885952</v>
      </c>
      <c r="H6" s="138"/>
      <c r="I6" s="138">
        <v>0.70014588175763193</v>
      </c>
      <c r="J6" s="138">
        <v>0.90130899678728693</v>
      </c>
    </row>
    <row r="7" spans="1:11">
      <c r="A7" s="97">
        <f t="shared" si="0"/>
        <v>45838</v>
      </c>
      <c r="B7" s="97" t="s">
        <v>484</v>
      </c>
      <c r="C7" s="97" t="s">
        <v>556</v>
      </c>
      <c r="D7" s="155" t="s">
        <v>283</v>
      </c>
      <c r="E7" s="138"/>
      <c r="F7" s="138">
        <v>0.64880000000000004</v>
      </c>
      <c r="G7" s="138">
        <v>0.80610000000000004</v>
      </c>
      <c r="H7" s="138"/>
      <c r="I7" s="138">
        <v>0.66987299926180632</v>
      </c>
      <c r="J7" s="138">
        <v>0.83786947106774246</v>
      </c>
    </row>
    <row r="8" spans="1:11">
      <c r="A8" s="97">
        <f t="shared" si="0"/>
        <v>45838</v>
      </c>
      <c r="B8" s="97" t="s">
        <v>484</v>
      </c>
      <c r="C8" s="97" t="s">
        <v>595</v>
      </c>
      <c r="D8" s="155" t="s">
        <v>283</v>
      </c>
      <c r="E8" s="138"/>
      <c r="F8" s="138"/>
      <c r="G8" s="138"/>
      <c r="H8" s="138">
        <v>0.83792009155305236</v>
      </c>
      <c r="I8" s="138"/>
      <c r="J8" s="138"/>
    </row>
    <row r="9" spans="1:11">
      <c r="A9" s="97">
        <f>+A7</f>
        <v>45838</v>
      </c>
      <c r="B9" s="97" t="s">
        <v>484</v>
      </c>
      <c r="C9" s="97" t="s">
        <v>579</v>
      </c>
      <c r="D9" s="155" t="s">
        <v>284</v>
      </c>
      <c r="E9" s="138"/>
      <c r="F9" s="138">
        <v>0.49411697487520451</v>
      </c>
      <c r="G9" s="138">
        <v>0.67576779797319619</v>
      </c>
      <c r="H9" s="138"/>
      <c r="I9" s="138">
        <v>0.47323409940745997</v>
      </c>
      <c r="J9" s="138">
        <v>0.66590329741912069</v>
      </c>
    </row>
    <row r="10" spans="1:11">
      <c r="A10" s="97">
        <f t="shared" si="0"/>
        <v>45838</v>
      </c>
      <c r="B10" s="97" t="s">
        <v>484</v>
      </c>
      <c r="C10" s="97" t="s">
        <v>513</v>
      </c>
      <c r="D10" s="155" t="s">
        <v>284</v>
      </c>
      <c r="E10" s="138"/>
      <c r="F10" s="138">
        <v>0</v>
      </c>
      <c r="G10" s="138">
        <v>0</v>
      </c>
      <c r="H10" s="138"/>
      <c r="I10" s="138">
        <v>0</v>
      </c>
      <c r="J10" s="138">
        <v>0</v>
      </c>
    </row>
    <row r="11" spans="1:11">
      <c r="A11" s="97">
        <f t="shared" si="0"/>
        <v>45838</v>
      </c>
      <c r="B11" s="97" t="s">
        <v>484</v>
      </c>
      <c r="C11" s="97" t="s">
        <v>514</v>
      </c>
      <c r="D11" s="155" t="s">
        <v>284</v>
      </c>
      <c r="E11" s="138"/>
      <c r="F11" s="138">
        <v>0</v>
      </c>
      <c r="G11" s="138">
        <v>0</v>
      </c>
      <c r="H11" s="138"/>
      <c r="I11" s="138">
        <v>0</v>
      </c>
      <c r="J11" s="138">
        <v>0</v>
      </c>
    </row>
    <row r="12" spans="1:11">
      <c r="A12" s="97">
        <f t="shared" si="0"/>
        <v>45838</v>
      </c>
      <c r="B12" s="97" t="s">
        <v>484</v>
      </c>
      <c r="C12" s="97" t="s">
        <v>515</v>
      </c>
      <c r="D12" s="155" t="s">
        <v>284</v>
      </c>
      <c r="E12" s="138"/>
      <c r="F12" s="138">
        <v>0.39386364745037278</v>
      </c>
      <c r="G12" s="138">
        <v>0.60137045117797483</v>
      </c>
      <c r="H12" s="138"/>
      <c r="I12" s="138">
        <v>0.42566621493765783</v>
      </c>
      <c r="J12" s="138">
        <v>0.63130127647253942</v>
      </c>
    </row>
    <row r="13" spans="1:11">
      <c r="A13" s="97">
        <f t="shared" si="0"/>
        <v>45838</v>
      </c>
      <c r="B13" s="97" t="s">
        <v>484</v>
      </c>
      <c r="C13" s="97" t="s">
        <v>516</v>
      </c>
      <c r="D13" s="155" t="s">
        <v>284</v>
      </c>
      <c r="E13" s="138"/>
      <c r="F13" s="138">
        <v>0.76627664622452563</v>
      </c>
      <c r="G13" s="138">
        <v>0.94171914321745542</v>
      </c>
      <c r="H13" s="138"/>
      <c r="I13" s="138">
        <v>0.63531751625665667</v>
      </c>
      <c r="J13" s="138">
        <v>0.87310911683217041</v>
      </c>
    </row>
    <row r="14" spans="1:11">
      <c r="A14" s="97">
        <f t="shared" si="0"/>
        <v>45838</v>
      </c>
      <c r="B14" s="97" t="s">
        <v>484</v>
      </c>
      <c r="C14" s="97" t="s">
        <v>556</v>
      </c>
      <c r="D14" s="155" t="s">
        <v>284</v>
      </c>
      <c r="E14" s="138"/>
      <c r="F14" s="138">
        <v>0.54010000000000002</v>
      </c>
      <c r="G14" s="138">
        <v>0.75319999999999998</v>
      </c>
      <c r="H14" s="138"/>
      <c r="I14" s="138">
        <v>0.57269970516781665</v>
      </c>
      <c r="J14" s="138">
        <v>0.74863493497717981</v>
      </c>
    </row>
    <row r="15" spans="1:11">
      <c r="A15" s="97">
        <f t="shared" si="0"/>
        <v>45838</v>
      </c>
      <c r="B15" s="97" t="s">
        <v>484</v>
      </c>
      <c r="C15" s="97" t="s">
        <v>595</v>
      </c>
      <c r="D15" s="155" t="s">
        <v>284</v>
      </c>
      <c r="E15" s="138"/>
      <c r="F15" s="138"/>
      <c r="G15" s="138"/>
      <c r="H15" s="138">
        <v>0.81629004159824803</v>
      </c>
      <c r="I15" s="138"/>
      <c r="J15" s="13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ignoredErrors>
    <ignoredError sqref="A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61" t="s">
        <v>617</v>
      </c>
      <c r="H12" s="361"/>
      <c r="I12" s="362"/>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63" t="s">
        <v>645</v>
      </c>
      <c r="C23" s="364"/>
      <c r="D23" s="365"/>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66" t="s">
        <v>648</v>
      </c>
      <c r="C24" s="367"/>
      <c r="D24" s="368"/>
      <c r="E24" s="169"/>
      <c r="F24" s="369" t="s">
        <v>649</v>
      </c>
      <c r="G24" s="371" t="s">
        <v>650</v>
      </c>
      <c r="H24" s="371"/>
      <c r="I24" s="372"/>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5" t="s">
        <v>652</v>
      </c>
      <c r="D25" s="346"/>
      <c r="E25" s="169"/>
      <c r="F25" s="370"/>
      <c r="G25" s="373"/>
      <c r="H25" s="373"/>
      <c r="I25" s="374"/>
      <c r="J25" s="169"/>
      <c r="K25" s="169"/>
      <c r="L25" s="169"/>
      <c r="M25" s="169"/>
      <c r="N25" s="169"/>
      <c r="O25" s="169"/>
      <c r="P25" s="169"/>
      <c r="Q25" s="169"/>
      <c r="R25" s="169"/>
      <c r="S25" s="169"/>
      <c r="T25" s="169"/>
      <c r="U25" s="169"/>
      <c r="V25" s="169"/>
      <c r="W25" s="169"/>
      <c r="X25" s="169"/>
      <c r="Y25" s="169"/>
      <c r="Z25" s="169"/>
    </row>
    <row r="26" spans="1:26" ht="25.5">
      <c r="A26" s="169"/>
      <c r="B26" s="186" t="s">
        <v>486</v>
      </c>
      <c r="C26" s="345" t="s">
        <v>653</v>
      </c>
      <c r="D26" s="346"/>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5" t="s">
        <v>656</v>
      </c>
      <c r="D27" s="346"/>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5" t="s">
        <v>659</v>
      </c>
      <c r="D28" s="346"/>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47" t="s">
        <v>660</v>
      </c>
      <c r="C29" s="348"/>
      <c r="D29" s="349"/>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50" t="s">
        <v>661</v>
      </c>
      <c r="C30" s="351"/>
      <c r="D30" s="352"/>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53" t="s">
        <v>663</v>
      </c>
      <c r="C33" s="354"/>
      <c r="D33" s="355"/>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56" t="s">
        <v>664</v>
      </c>
      <c r="C34" s="357"/>
      <c r="D34" s="358"/>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59" t="s">
        <v>666</v>
      </c>
      <c r="D35" s="360"/>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5" t="s">
        <v>667</v>
      </c>
      <c r="D36" s="346"/>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5" t="s">
        <v>669</v>
      </c>
      <c r="D37" s="346"/>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50" t="s">
        <v>661</v>
      </c>
      <c r="C38" s="351"/>
      <c r="D38" s="352"/>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42" t="s">
        <v>508</v>
      </c>
      <c r="C41" s="343"/>
      <c r="D41" s="344"/>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39" t="s">
        <v>488</v>
      </c>
      <c r="C42" s="340"/>
      <c r="D42" s="341"/>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39" t="s">
        <v>671</v>
      </c>
      <c r="C43" s="340"/>
      <c r="D43" s="341"/>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39" t="s">
        <v>672</v>
      </c>
      <c r="C44" s="340"/>
      <c r="D44" s="341"/>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39" t="s">
        <v>673</v>
      </c>
      <c r="C45" s="340"/>
      <c r="D45" s="341"/>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39" t="s">
        <v>674</v>
      </c>
      <c r="C46" s="340"/>
      <c r="D46" s="341"/>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39" t="s">
        <v>675</v>
      </c>
      <c r="C47" s="340"/>
      <c r="D47" s="341"/>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36" t="s">
        <v>676</v>
      </c>
      <c r="C48" s="337"/>
      <c r="D48" s="338"/>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45838</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45838</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U66"/>
  <sheetViews>
    <sheetView zoomScale="85" zoomScaleNormal="85" workbookViewId="0">
      <selection activeCell="I26" sqref="I26"/>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7" width="19.5703125" style="283" bestFit="1"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45838</v>
      </c>
      <c r="B2" s="15" t="s">
        <v>469</v>
      </c>
      <c r="C2" s="15" t="s">
        <v>579</v>
      </c>
      <c r="D2" s="6" t="s">
        <v>558</v>
      </c>
      <c r="E2" s="13" t="s">
        <v>552</v>
      </c>
      <c r="F2" s="317">
        <v>32349499357.423328</v>
      </c>
      <c r="G2" s="317">
        <v>130799492049.03226</v>
      </c>
      <c r="H2" s="24" t="s">
        <v>491</v>
      </c>
      <c r="I2" s="19" t="s">
        <v>583</v>
      </c>
      <c r="J2" s="10" t="s">
        <v>559</v>
      </c>
      <c r="K2" s="10"/>
      <c r="O2" s="165"/>
      <c r="P2" s="165"/>
      <c r="S2" s="165"/>
      <c r="T2" s="165"/>
      <c r="U2" s="165"/>
    </row>
    <row r="3" spans="1:21" s="6" customFormat="1">
      <c r="A3" s="153">
        <f>+Takasbank_AggregatedDataFile!$A$2</f>
        <v>45838</v>
      </c>
      <c r="B3" s="15" t="s">
        <v>469</v>
      </c>
      <c r="C3" s="15" t="s">
        <v>579</v>
      </c>
      <c r="D3" s="6" t="s">
        <v>558</v>
      </c>
      <c r="E3" s="13" t="s">
        <v>552</v>
      </c>
      <c r="F3" s="331">
        <v>9444941860.25</v>
      </c>
      <c r="G3" s="317">
        <v>149605125271.20871</v>
      </c>
      <c r="H3" s="24" t="s">
        <v>491</v>
      </c>
      <c r="I3" s="19" t="s">
        <v>583</v>
      </c>
      <c r="J3" s="10" t="s">
        <v>560</v>
      </c>
      <c r="K3" s="10"/>
      <c r="O3" s="165"/>
      <c r="P3" s="165"/>
      <c r="S3" s="165"/>
      <c r="T3" s="165"/>
      <c r="U3" s="165"/>
    </row>
    <row r="4" spans="1:21" s="6" customFormat="1">
      <c r="A4" s="153">
        <f>+Takasbank_AggregatedDataFile!$A$2</f>
        <v>45838</v>
      </c>
      <c r="B4" s="15" t="s">
        <v>469</v>
      </c>
      <c r="C4" s="15" t="s">
        <v>579</v>
      </c>
      <c r="D4" s="6" t="s">
        <v>558</v>
      </c>
      <c r="E4" s="13" t="s">
        <v>552</v>
      </c>
      <c r="F4" s="317">
        <v>35435375439.379997</v>
      </c>
      <c r="G4" s="317">
        <v>237851707440.22678</v>
      </c>
      <c r="H4" s="24" t="s">
        <v>491</v>
      </c>
      <c r="I4" s="19" t="s">
        <v>583</v>
      </c>
      <c r="J4" s="10" t="s">
        <v>561</v>
      </c>
      <c r="K4" s="10"/>
      <c r="O4" s="165"/>
      <c r="P4" s="165"/>
      <c r="S4" s="165"/>
      <c r="T4" s="165"/>
      <c r="U4" s="165"/>
    </row>
    <row r="5" spans="1:21" s="6" customFormat="1">
      <c r="A5" s="153">
        <f>+Takasbank_AggregatedDataFile!$A$2</f>
        <v>45838</v>
      </c>
      <c r="B5" s="15" t="s">
        <v>469</v>
      </c>
      <c r="C5" s="15" t="s">
        <v>579</v>
      </c>
      <c r="D5" s="6" t="s">
        <v>558</v>
      </c>
      <c r="E5" s="13" t="s">
        <v>552</v>
      </c>
      <c r="F5" s="317">
        <v>14338080951.733332</v>
      </c>
      <c r="G5" s="317">
        <v>41693424346.212952</v>
      </c>
      <c r="H5" s="24" t="s">
        <v>491</v>
      </c>
      <c r="I5" s="19" t="s">
        <v>583</v>
      </c>
      <c r="J5" s="10" t="s">
        <v>804</v>
      </c>
      <c r="K5" s="10"/>
      <c r="O5" s="165"/>
      <c r="P5" s="165"/>
      <c r="S5" s="165"/>
      <c r="T5" s="165"/>
      <c r="U5" s="165"/>
    </row>
    <row r="6" spans="1:21" s="6" customFormat="1">
      <c r="A6" s="153">
        <f>+Takasbank_AggregatedDataFile!$A$2</f>
        <v>45838</v>
      </c>
      <c r="B6" s="15" t="s">
        <v>469</v>
      </c>
      <c r="C6" s="15" t="s">
        <v>579</v>
      </c>
      <c r="D6" s="6" t="s">
        <v>558</v>
      </c>
      <c r="E6" s="13" t="s">
        <v>552</v>
      </c>
      <c r="F6" s="317">
        <v>0</v>
      </c>
      <c r="G6" s="317">
        <v>0</v>
      </c>
      <c r="H6" s="24" t="s">
        <v>491</v>
      </c>
      <c r="I6" s="19" t="s">
        <v>583</v>
      </c>
      <c r="J6" s="10" t="s">
        <v>562</v>
      </c>
      <c r="K6" s="10"/>
      <c r="O6" s="165"/>
      <c r="P6" s="165"/>
      <c r="S6" s="165"/>
      <c r="T6" s="165"/>
      <c r="U6" s="165"/>
    </row>
    <row r="7" spans="1:21" s="6" customFormat="1">
      <c r="A7" s="153">
        <f>+Takasbank_AggregatedDataFile!$A$2</f>
        <v>45838</v>
      </c>
      <c r="B7" s="15" t="s">
        <v>469</v>
      </c>
      <c r="C7" s="15" t="s">
        <v>579</v>
      </c>
      <c r="D7" s="6" t="s">
        <v>558</v>
      </c>
      <c r="E7" s="13" t="s">
        <v>552</v>
      </c>
      <c r="F7" s="317">
        <v>0</v>
      </c>
      <c r="G7" s="317">
        <v>0</v>
      </c>
      <c r="H7" s="24" t="s">
        <v>491</v>
      </c>
      <c r="I7" s="19" t="s">
        <v>583</v>
      </c>
      <c r="J7" s="10" t="s">
        <v>604</v>
      </c>
      <c r="K7" s="10"/>
      <c r="O7" s="165"/>
      <c r="P7" s="165"/>
      <c r="S7" s="165"/>
      <c r="T7" s="165"/>
      <c r="U7" s="165"/>
    </row>
    <row r="8" spans="1:21" s="6" customFormat="1">
      <c r="A8" s="153">
        <f>+Takasbank_AggregatedDataFile!$A$2</f>
        <v>45838</v>
      </c>
      <c r="B8" s="15" t="s">
        <v>469</v>
      </c>
      <c r="C8" s="15" t="s">
        <v>579</v>
      </c>
      <c r="D8" s="6" t="s">
        <v>558</v>
      </c>
      <c r="E8" s="13" t="s">
        <v>552</v>
      </c>
      <c r="F8" s="317">
        <v>254166078.60333332</v>
      </c>
      <c r="G8" s="317">
        <v>121901166.74516092</v>
      </c>
      <c r="H8" s="24" t="s">
        <v>491</v>
      </c>
      <c r="I8" s="19" t="s">
        <v>583</v>
      </c>
      <c r="J8" s="10" t="s">
        <v>563</v>
      </c>
      <c r="K8" s="10"/>
      <c r="O8" s="165"/>
      <c r="P8" s="165"/>
      <c r="S8" s="165"/>
      <c r="T8" s="165"/>
      <c r="U8" s="165"/>
    </row>
    <row r="9" spans="1:21" s="6" customFormat="1">
      <c r="A9" s="153">
        <f>+Takasbank_AggregatedDataFile!$A$2</f>
        <v>45838</v>
      </c>
      <c r="B9" s="15" t="s">
        <v>469</v>
      </c>
      <c r="C9" s="15" t="s">
        <v>579</v>
      </c>
      <c r="D9" s="6" t="s">
        <v>558</v>
      </c>
      <c r="E9" s="13" t="s">
        <v>552</v>
      </c>
      <c r="F9" s="317">
        <v>281259597.17000002</v>
      </c>
      <c r="G9" s="317">
        <v>317929655.3493548</v>
      </c>
      <c r="H9" s="24" t="s">
        <v>491</v>
      </c>
      <c r="I9" s="19" t="s">
        <v>583</v>
      </c>
      <c r="J9" s="10" t="s">
        <v>564</v>
      </c>
      <c r="K9" s="10"/>
      <c r="O9" s="165"/>
      <c r="P9" s="165"/>
      <c r="S9" s="165"/>
      <c r="T9" s="165"/>
      <c r="U9" s="165"/>
    </row>
    <row r="10" spans="1:21" s="6" customFormat="1">
      <c r="A10" s="153">
        <f>+Takasbank_AggregatedDataFile!$A$2</f>
        <v>45838</v>
      </c>
      <c r="B10" s="15" t="s">
        <v>469</v>
      </c>
      <c r="C10" s="15" t="s">
        <v>579</v>
      </c>
      <c r="D10" s="6" t="s">
        <v>558</v>
      </c>
      <c r="E10" s="13" t="s">
        <v>552</v>
      </c>
      <c r="F10" s="317">
        <v>686377865.09000003</v>
      </c>
      <c r="G10" s="317">
        <v>142621573.95806447</v>
      </c>
      <c r="H10" s="24" t="s">
        <v>491</v>
      </c>
      <c r="I10" s="19" t="s">
        <v>583</v>
      </c>
      <c r="J10" s="10" t="s">
        <v>565</v>
      </c>
      <c r="K10" s="10"/>
      <c r="O10" s="165"/>
      <c r="P10" s="165"/>
      <c r="S10" s="165"/>
      <c r="T10" s="165"/>
      <c r="U10" s="165"/>
    </row>
    <row r="11" spans="1:21" s="6" customFormat="1">
      <c r="A11" s="153">
        <f>+Takasbank_AggregatedDataFile!$A$2</f>
        <v>45838</v>
      </c>
      <c r="B11" s="15" t="s">
        <v>469</v>
      </c>
      <c r="C11" s="15" t="s">
        <v>513</v>
      </c>
      <c r="D11" s="6" t="s">
        <v>558</v>
      </c>
      <c r="E11" s="13" t="s">
        <v>552</v>
      </c>
      <c r="F11" s="317">
        <v>0</v>
      </c>
      <c r="G11" s="317">
        <v>0</v>
      </c>
      <c r="H11" s="24" t="s">
        <v>491</v>
      </c>
      <c r="I11" s="19" t="s">
        <v>584</v>
      </c>
      <c r="J11" s="10" t="s">
        <v>566</v>
      </c>
      <c r="K11" s="10"/>
      <c r="O11" s="165"/>
      <c r="P11" s="165"/>
      <c r="S11" s="165"/>
      <c r="T11" s="165"/>
      <c r="U11" s="165"/>
    </row>
    <row r="12" spans="1:21" s="6" customFormat="1">
      <c r="A12" s="153">
        <f>+Takasbank_AggregatedDataFile!$A$2</f>
        <v>45838</v>
      </c>
      <c r="B12" s="15" t="s">
        <v>469</v>
      </c>
      <c r="C12" s="15" t="s">
        <v>514</v>
      </c>
      <c r="D12" s="6" t="s">
        <v>558</v>
      </c>
      <c r="E12" s="13" t="s">
        <v>552</v>
      </c>
      <c r="F12" s="317">
        <v>0</v>
      </c>
      <c r="G12" s="317">
        <v>0</v>
      </c>
      <c r="H12" s="24" t="s">
        <v>491</v>
      </c>
      <c r="I12" s="19" t="s">
        <v>585</v>
      </c>
      <c r="J12" s="10" t="s">
        <v>567</v>
      </c>
      <c r="K12" s="10"/>
      <c r="O12" s="165"/>
      <c r="P12" s="165"/>
      <c r="S12" s="165"/>
      <c r="T12" s="165"/>
      <c r="U12" s="165"/>
    </row>
    <row r="13" spans="1:21" s="6" customFormat="1">
      <c r="A13" s="153">
        <f>+Takasbank_AggregatedDataFile!$A$2</f>
        <v>45838</v>
      </c>
      <c r="B13" s="15" t="s">
        <v>469</v>
      </c>
      <c r="C13" s="15" t="s">
        <v>515</v>
      </c>
      <c r="D13" s="6" t="s">
        <v>558</v>
      </c>
      <c r="E13" s="13" t="s">
        <v>552</v>
      </c>
      <c r="F13" s="317">
        <v>142124561998.96414</v>
      </c>
      <c r="G13" s="317">
        <v>28933501201.053055</v>
      </c>
      <c r="H13" s="24" t="s">
        <v>491</v>
      </c>
      <c r="I13" s="19" t="s">
        <v>584</v>
      </c>
      <c r="J13" s="10" t="s">
        <v>568</v>
      </c>
      <c r="K13" s="10"/>
      <c r="O13" s="165"/>
      <c r="P13" s="165"/>
      <c r="S13" s="165"/>
      <c r="T13" s="165"/>
      <c r="U13" s="165"/>
    </row>
    <row r="14" spans="1:21" s="6" customFormat="1">
      <c r="A14" s="153">
        <f>+Takasbank_AggregatedDataFile!$A$2</f>
        <v>45838</v>
      </c>
      <c r="B14" s="15" t="s">
        <v>469</v>
      </c>
      <c r="C14" s="15" t="s">
        <v>569</v>
      </c>
      <c r="D14" s="6" t="s">
        <v>558</v>
      </c>
      <c r="E14" s="13" t="s">
        <v>552</v>
      </c>
      <c r="F14" s="317">
        <v>1325223749673.1533</v>
      </c>
      <c r="G14" s="317">
        <v>1175677689118.9399</v>
      </c>
      <c r="H14" s="24" t="s">
        <v>491</v>
      </c>
      <c r="I14" s="10" t="s">
        <v>803</v>
      </c>
      <c r="J14" s="19" t="s">
        <v>805</v>
      </c>
      <c r="K14" s="10"/>
      <c r="O14" s="165"/>
      <c r="P14" s="165"/>
      <c r="S14" s="165"/>
      <c r="T14" s="165"/>
      <c r="U14" s="165"/>
    </row>
    <row r="15" spans="1:21" s="6" customFormat="1">
      <c r="A15" s="153">
        <f>+Takasbank_AggregatedDataFile!$A$2</f>
        <v>45838</v>
      </c>
      <c r="B15" s="15" t="s">
        <v>469</v>
      </c>
      <c r="C15" s="15" t="s">
        <v>570</v>
      </c>
      <c r="D15" s="6" t="s">
        <v>558</v>
      </c>
      <c r="E15" s="13" t="s">
        <v>802</v>
      </c>
      <c r="F15" s="317">
        <v>97438596.491228104</v>
      </c>
      <c r="G15" s="317">
        <v>89172413.793103397</v>
      </c>
      <c r="H15" s="24" t="s">
        <v>491</v>
      </c>
      <c r="I15" s="19" t="s">
        <v>586</v>
      </c>
      <c r="J15" s="10" t="s">
        <v>605</v>
      </c>
      <c r="K15" s="10"/>
      <c r="O15" s="165"/>
      <c r="P15" s="165"/>
      <c r="S15" s="165"/>
      <c r="T15" s="165"/>
      <c r="U15" s="165"/>
    </row>
    <row r="16" spans="1:21" s="6" customFormat="1">
      <c r="A16" s="153">
        <f>+Takasbank_AggregatedDataFile!$A$2</f>
        <v>45838</v>
      </c>
      <c r="B16" s="15" t="s">
        <v>469</v>
      </c>
      <c r="C16" s="15" t="s">
        <v>570</v>
      </c>
      <c r="D16" s="6" t="s">
        <v>558</v>
      </c>
      <c r="E16" s="13" t="s">
        <v>747</v>
      </c>
      <c r="F16" s="317">
        <v>1936035087.7193</v>
      </c>
      <c r="G16" s="317">
        <v>1021689655.17241</v>
      </c>
      <c r="H16" s="24" t="s">
        <v>491</v>
      </c>
      <c r="I16" s="19" t="s">
        <v>586</v>
      </c>
      <c r="J16" s="10" t="s">
        <v>605</v>
      </c>
      <c r="K16" s="10"/>
      <c r="O16" s="165"/>
      <c r="P16" s="165"/>
      <c r="S16" s="165"/>
      <c r="T16" s="165"/>
      <c r="U16" s="165"/>
    </row>
    <row r="17" spans="1:21" s="6" customFormat="1">
      <c r="A17" s="153">
        <f>+Takasbank_AggregatedDataFile!$A$2</f>
        <v>45838</v>
      </c>
      <c r="B17" s="15" t="s">
        <v>469</v>
      </c>
      <c r="C17" s="15" t="s">
        <v>570</v>
      </c>
      <c r="D17" s="6" t="s">
        <v>558</v>
      </c>
      <c r="E17" s="13" t="s">
        <v>552</v>
      </c>
      <c r="F17" s="317">
        <v>79432783368.421097</v>
      </c>
      <c r="G17" s="317">
        <v>41375570228.827599</v>
      </c>
      <c r="H17" s="24" t="s">
        <v>491</v>
      </c>
      <c r="I17" s="19" t="s">
        <v>586</v>
      </c>
      <c r="J17" s="10" t="s">
        <v>605</v>
      </c>
      <c r="K17" s="10"/>
      <c r="O17" s="165"/>
      <c r="P17" s="165"/>
      <c r="S17" s="165"/>
      <c r="T17" s="165"/>
      <c r="U17" s="165"/>
    </row>
    <row r="18" spans="1:21" s="6" customFormat="1">
      <c r="A18" s="153">
        <f>+Takasbank_AggregatedDataFile!$A$2</f>
        <v>45838</v>
      </c>
      <c r="B18" s="15" t="s">
        <v>469</v>
      </c>
      <c r="C18" s="15" t="s">
        <v>595</v>
      </c>
      <c r="D18" s="6" t="s">
        <v>558</v>
      </c>
      <c r="E18" s="13" t="s">
        <v>552</v>
      </c>
      <c r="F18" s="317">
        <v>892916666.66666663</v>
      </c>
      <c r="G18" s="317">
        <v>892916666.66666663</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H23" s="87"/>
      <c r="J23" s="36"/>
    </row>
    <row r="24" spans="1:21">
      <c r="C24" s="279"/>
      <c r="F24" s="304"/>
      <c r="G24" s="304"/>
      <c r="H24" s="87"/>
      <c r="I24" s="21"/>
      <c r="J24" s="36"/>
    </row>
    <row r="25" spans="1:21">
      <c r="C25" s="280"/>
      <c r="F25" s="304"/>
      <c r="G25" s="304"/>
      <c r="H25" s="87"/>
      <c r="I25" s="21"/>
      <c r="J25" s="36"/>
      <c r="M25" s="6"/>
      <c r="N25" s="6"/>
      <c r="O25" s="165"/>
      <c r="P25" s="3"/>
    </row>
    <row r="26" spans="1:21">
      <c r="F26" s="304"/>
      <c r="G26" s="305"/>
      <c r="H26" s="87"/>
      <c r="J26" s="36"/>
      <c r="M26" s="6"/>
      <c r="N26" s="6"/>
      <c r="O26" s="165"/>
    </row>
    <row r="27" spans="1:21">
      <c r="F27" s="304"/>
      <c r="G27" s="304"/>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L17"/>
  <sheetViews>
    <sheetView workbookViewId="0">
      <selection activeCell="F2" sqref="F2:G2"/>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45838</v>
      </c>
      <c r="B2" s="156" t="s">
        <v>469</v>
      </c>
      <c r="C2" s="156" t="s">
        <v>579</v>
      </c>
      <c r="D2" s="26" t="s">
        <v>255</v>
      </c>
      <c r="E2" s="26" t="s">
        <v>552</v>
      </c>
      <c r="F2" s="306">
        <v>92789701149.649979</v>
      </c>
      <c r="G2" s="306">
        <v>560532201502.73315</v>
      </c>
    </row>
    <row r="3" spans="1:7" ht="25.5">
      <c r="A3" s="99">
        <f>+Takasbank_AggregatedDataFile!$A$2</f>
        <v>45838</v>
      </c>
      <c r="B3" s="156" t="s">
        <v>469</v>
      </c>
      <c r="C3" s="156" t="s">
        <v>513</v>
      </c>
      <c r="D3" s="26" t="s">
        <v>255</v>
      </c>
      <c r="E3" s="26" t="s">
        <v>552</v>
      </c>
      <c r="F3" s="306">
        <v>0</v>
      </c>
      <c r="G3" s="306">
        <v>0</v>
      </c>
    </row>
    <row r="4" spans="1:7" ht="25.5">
      <c r="A4" s="99">
        <f>+Takasbank_AggregatedDataFile!$A$2</f>
        <v>45838</v>
      </c>
      <c r="B4" s="156" t="s">
        <v>469</v>
      </c>
      <c r="C4" s="156" t="s">
        <v>514</v>
      </c>
      <c r="D4" s="26" t="s">
        <v>255</v>
      </c>
      <c r="E4" s="26" t="s">
        <v>552</v>
      </c>
      <c r="F4" s="306">
        <v>0</v>
      </c>
      <c r="G4" s="306">
        <v>0</v>
      </c>
    </row>
    <row r="5" spans="1:7" ht="25.5">
      <c r="A5" s="99">
        <f>+Takasbank_AggregatedDataFile!$A$2</f>
        <v>45838</v>
      </c>
      <c r="B5" s="156" t="s">
        <v>469</v>
      </c>
      <c r="C5" s="156" t="s">
        <v>515</v>
      </c>
      <c r="D5" s="26" t="s">
        <v>255</v>
      </c>
      <c r="E5" s="26" t="s">
        <v>552</v>
      </c>
      <c r="F5" s="318">
        <v>142124561998.96414</v>
      </c>
      <c r="G5" s="318">
        <v>28933501201.053055</v>
      </c>
    </row>
    <row r="6" spans="1:7" ht="25.5">
      <c r="A6" s="99">
        <f>+Takasbank_AggregatedDataFile!$A$2</f>
        <v>45838</v>
      </c>
      <c r="B6" s="156" t="s">
        <v>469</v>
      </c>
      <c r="C6" s="156" t="s">
        <v>569</v>
      </c>
      <c r="D6" s="26" t="s">
        <v>255</v>
      </c>
      <c r="E6" s="26" t="s">
        <v>552</v>
      </c>
      <c r="F6" s="318">
        <v>1325223749673.1533</v>
      </c>
      <c r="G6" s="318">
        <v>1175677689118.9399</v>
      </c>
    </row>
    <row r="7" spans="1:7" ht="25.5">
      <c r="A7" s="99">
        <f>+Takasbank_AggregatedDataFile!$A$2</f>
        <v>45838</v>
      </c>
      <c r="B7" s="156" t="s">
        <v>469</v>
      </c>
      <c r="C7" s="156" t="s">
        <v>570</v>
      </c>
      <c r="D7" s="26" t="s">
        <v>255</v>
      </c>
      <c r="E7" s="26" t="s">
        <v>802</v>
      </c>
      <c r="F7" s="318">
        <v>97438596.491228104</v>
      </c>
      <c r="G7" s="318">
        <v>89172413.793103397</v>
      </c>
    </row>
    <row r="8" spans="1:7" ht="25.5">
      <c r="A8" s="99">
        <f>+Takasbank_AggregatedDataFile!$A$2</f>
        <v>45838</v>
      </c>
      <c r="B8" s="156" t="s">
        <v>469</v>
      </c>
      <c r="C8" s="156" t="s">
        <v>570</v>
      </c>
      <c r="D8" s="26" t="s">
        <v>255</v>
      </c>
      <c r="E8" s="26" t="s">
        <v>747</v>
      </c>
      <c r="F8" s="318">
        <v>1936035087.7193</v>
      </c>
      <c r="G8" s="318">
        <v>1021689655.17241</v>
      </c>
    </row>
    <row r="9" spans="1:7" ht="25.5">
      <c r="A9" s="99">
        <f>+Takasbank_AggregatedDataFile!$A$2</f>
        <v>45838</v>
      </c>
      <c r="B9" s="156" t="s">
        <v>469</v>
      </c>
      <c r="C9" s="156" t="s">
        <v>570</v>
      </c>
      <c r="D9" s="26" t="s">
        <v>255</v>
      </c>
      <c r="E9" s="26" t="s">
        <v>552</v>
      </c>
      <c r="F9" s="318">
        <v>79432783368.421097</v>
      </c>
      <c r="G9" s="318">
        <v>41375570228.827599</v>
      </c>
    </row>
    <row r="10" spans="1:7" ht="25.5">
      <c r="A10" s="99">
        <f>+Takasbank_AggregatedDataFile!$A$2</f>
        <v>45838</v>
      </c>
      <c r="B10" s="156" t="s">
        <v>469</v>
      </c>
      <c r="C10" s="156" t="s">
        <v>595</v>
      </c>
      <c r="D10" s="26" t="s">
        <v>255</v>
      </c>
      <c r="E10" s="26" t="s">
        <v>552</v>
      </c>
      <c r="F10" s="318">
        <v>892916666.66666663</v>
      </c>
      <c r="G10" s="318">
        <v>892916666.66666663</v>
      </c>
    </row>
    <row r="17" spans="6:7">
      <c r="F17" s="303"/>
      <c r="G17" s="303"/>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A5" sqref="A5"/>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autoPageBreaks="0"/>
  </sheetPr>
  <dimension ref="A1:X363"/>
  <sheetViews>
    <sheetView zoomScale="70" zoomScaleNormal="70" zoomScaleSheetLayoutView="70" workbookViewId="0">
      <pane xSplit="2" ySplit="1" topLeftCell="C2" activePane="bottomRight" state="frozen"/>
      <selection pane="topRight"/>
      <selection pane="bottomLeft"/>
      <selection pane="bottomRight" activeCell="D6" sqref="D6"/>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06"/>
  <sheetViews>
    <sheetView zoomScale="85" zoomScaleNormal="85" workbookViewId="0">
      <pane xSplit="2" ySplit="1" topLeftCell="C59" activePane="bottomRight" state="frozen"/>
      <selection pane="topRight"/>
      <selection pane="bottomLeft"/>
      <selection pane="bottomRight" activeCell="D82" sqref="D82"/>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18"/>
  <sheetViews>
    <sheetView tabSelected="1" zoomScale="80" zoomScaleNormal="80" workbookViewId="0">
      <pane xSplit="4" ySplit="1" topLeftCell="AE11" activePane="bottomRight" state="frozen"/>
      <selection activeCell="A2" sqref="A2"/>
      <selection pane="topRight" activeCell="A2" sqref="A2"/>
      <selection pane="bottomLeft" activeCell="A2" sqref="A2"/>
      <selection pane="bottomRight" activeCell="AT13" sqref="AT13"/>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7" width="18.140625" style="22" bestFit="1" customWidth="1"/>
    <col min="8" max="9" width="20"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5" style="22" bestFit="1"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1" width="6.42578125" style="22" bestFit="1" customWidth="1"/>
    <col min="72" max="72" width="18.7109375" style="22" bestFit="1" customWidth="1"/>
    <col min="73" max="73" width="14.85546875" style="22" bestFit="1" customWidth="1"/>
    <col min="74" max="74" width="16.5703125" style="22" customWidth="1"/>
    <col min="75" max="75" width="17.42578125" style="22" bestFit="1" customWidth="1"/>
    <col min="76" max="76" width="18.7109375" style="22" bestFit="1" customWidth="1"/>
    <col min="77" max="78" width="20.7109375" style="22" bestFit="1" customWidth="1"/>
    <col min="79" max="79" width="17.42578125" style="22" bestFit="1" customWidth="1"/>
    <col min="80" max="82" width="6.5703125" style="22" bestFit="1" customWidth="1"/>
    <col min="83" max="83" width="18.5703125" style="22"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7" width="8.140625" style="22" customWidth="1"/>
    <col min="118"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210">
      <c r="A2" s="99">
        <v>45838</v>
      </c>
      <c r="B2" s="43" t="s">
        <v>389</v>
      </c>
      <c r="C2" s="43" t="s">
        <v>511</v>
      </c>
      <c r="D2" s="44" t="s">
        <v>518</v>
      </c>
      <c r="E2" s="68"/>
      <c r="G2" s="68"/>
      <c r="H2" s="313">
        <v>5105355873</v>
      </c>
      <c r="I2" s="313">
        <v>13811065017.969999</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335">
        <v>13741633000</v>
      </c>
      <c r="BU2" s="106">
        <v>1439788192</v>
      </c>
      <c r="BV2" s="106">
        <v>15500325690</v>
      </c>
      <c r="BW2" s="107">
        <v>3884882365</v>
      </c>
      <c r="BX2" s="107">
        <v>11615443325</v>
      </c>
      <c r="BY2" s="107">
        <v>192684735000</v>
      </c>
      <c r="BZ2" s="107">
        <v>192684735000</v>
      </c>
      <c r="CA2" s="110" t="s">
        <v>543</v>
      </c>
      <c r="CB2" s="110" t="s">
        <v>491</v>
      </c>
      <c r="CC2" s="125">
        <v>0.55000000000000004</v>
      </c>
      <c r="CD2" s="107">
        <v>0</v>
      </c>
      <c r="CE2" s="106">
        <v>131529014140.53999</v>
      </c>
      <c r="CF2" s="106">
        <v>4936515398.3800001</v>
      </c>
      <c r="CG2" s="314">
        <v>1</v>
      </c>
      <c r="CH2" s="314">
        <v>0</v>
      </c>
      <c r="CI2" s="314">
        <v>0</v>
      </c>
      <c r="CJ2" s="315">
        <v>1</v>
      </c>
      <c r="CK2" s="314">
        <v>0</v>
      </c>
      <c r="CL2" s="314">
        <v>0</v>
      </c>
      <c r="CM2" s="314">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45838</v>
      </c>
      <c r="B3" s="29" t="s">
        <v>484</v>
      </c>
      <c r="C3" s="29" t="s">
        <v>579</v>
      </c>
      <c r="D3" s="28" t="s">
        <v>518</v>
      </c>
      <c r="E3" s="100">
        <v>470802400</v>
      </c>
      <c r="F3" s="100">
        <v>0</v>
      </c>
      <c r="G3" s="100">
        <v>809697200</v>
      </c>
      <c r="H3" s="100">
        <v>2553226309</v>
      </c>
      <c r="I3" s="100">
        <v>3353738653.7800002</v>
      </c>
      <c r="J3" s="100">
        <v>0</v>
      </c>
      <c r="K3" s="100">
        <f>E3</f>
        <v>470802400</v>
      </c>
      <c r="L3" s="100">
        <v>2520906988.6329117</v>
      </c>
      <c r="M3" s="100" t="s">
        <v>812</v>
      </c>
      <c r="N3" s="100">
        <v>0</v>
      </c>
      <c r="O3" s="285">
        <v>16966030</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3058929160.9899998</v>
      </c>
      <c r="CG3" s="75"/>
      <c r="CH3" s="75"/>
      <c r="CI3" s="75"/>
      <c r="CJ3" s="75"/>
      <c r="CK3" s="75"/>
      <c r="CL3" s="75"/>
      <c r="CM3" s="75"/>
      <c r="CN3" s="75"/>
      <c r="CO3" s="75"/>
      <c r="CP3" s="75"/>
      <c r="CQ3" s="75"/>
      <c r="CR3" s="75"/>
      <c r="CS3" s="75"/>
      <c r="CT3" s="75"/>
      <c r="CU3" s="75"/>
      <c r="CV3" s="75"/>
      <c r="CW3" s="75"/>
      <c r="DA3" s="95">
        <v>0.99950000000000006</v>
      </c>
      <c r="DB3" s="96">
        <v>0.99970000000000003</v>
      </c>
      <c r="DC3" s="101" t="s">
        <v>544</v>
      </c>
      <c r="DD3" s="100">
        <v>0</v>
      </c>
      <c r="DE3" s="128">
        <v>79</v>
      </c>
      <c r="DF3" s="101" t="s">
        <v>452</v>
      </c>
      <c r="DG3" s="113">
        <v>1</v>
      </c>
      <c r="DH3" s="100">
        <v>0</v>
      </c>
      <c r="DI3" s="113">
        <v>25</v>
      </c>
      <c r="DJ3" s="101" t="s">
        <v>452</v>
      </c>
      <c r="DK3" s="113">
        <f>+DE3</f>
        <v>79</v>
      </c>
      <c r="DL3" s="113">
        <v>0</v>
      </c>
      <c r="DM3" s="101" t="s">
        <v>452</v>
      </c>
      <c r="DN3" s="111">
        <v>0.48849617113983762</v>
      </c>
      <c r="DO3" s="111">
        <v>0.66845201069091753</v>
      </c>
      <c r="DP3" s="100">
        <v>0</v>
      </c>
      <c r="DQ3" s="100">
        <v>0</v>
      </c>
      <c r="DR3" s="101" t="s">
        <v>452</v>
      </c>
      <c r="DS3" s="101" t="s">
        <v>452</v>
      </c>
      <c r="DT3" s="101" t="s">
        <v>452</v>
      </c>
      <c r="DU3" s="101" t="s">
        <v>452</v>
      </c>
    </row>
    <row r="4" spans="1:125" s="64" customFormat="1" ht="48" customHeight="1">
      <c r="A4" s="99">
        <f t="shared" ref="A4:A16" si="0">+A3</f>
        <v>45838</v>
      </c>
      <c r="B4" s="29" t="s">
        <v>484</v>
      </c>
      <c r="C4" s="29" t="s">
        <v>513</v>
      </c>
      <c r="D4" s="28" t="s">
        <v>518</v>
      </c>
      <c r="E4" s="100">
        <v>1205400</v>
      </c>
      <c r="F4" s="100">
        <v>0</v>
      </c>
      <c r="G4" s="100">
        <v>2073000</v>
      </c>
      <c r="H4" s="100">
        <v>7500000</v>
      </c>
      <c r="I4" s="100">
        <v>105321725.09</v>
      </c>
      <c r="J4" s="100">
        <v>0</v>
      </c>
      <c r="K4" s="100">
        <f t="shared" ref="K4:K9" si="1">E4</f>
        <v>1205400</v>
      </c>
      <c r="L4" s="100">
        <v>7375000</v>
      </c>
      <c r="M4" s="100" t="s">
        <v>812</v>
      </c>
      <c r="N4" s="100">
        <v>0</v>
      </c>
      <c r="O4" s="285">
        <v>0</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105363225.97999999</v>
      </c>
      <c r="CG4" s="75"/>
      <c r="CH4" s="75"/>
      <c r="CI4" s="75"/>
      <c r="CJ4" s="75"/>
      <c r="CK4" s="75"/>
      <c r="CL4" s="75"/>
      <c r="CM4" s="75"/>
      <c r="CN4" s="75"/>
      <c r="CO4" s="75"/>
      <c r="CP4" s="75"/>
      <c r="CQ4" s="75"/>
      <c r="CR4" s="75"/>
      <c r="CS4" s="75"/>
      <c r="CT4" s="75"/>
      <c r="CU4" s="75"/>
      <c r="CV4" s="75"/>
      <c r="CW4" s="75"/>
      <c r="DA4" s="95">
        <v>0.99950000000000006</v>
      </c>
      <c r="DB4" s="96">
        <v>0.99939999999999996</v>
      </c>
      <c r="DC4" s="101" t="s">
        <v>544</v>
      </c>
      <c r="DD4" s="100">
        <v>0</v>
      </c>
      <c r="DE4" s="128">
        <v>57</v>
      </c>
      <c r="DF4" s="101" t="s">
        <v>452</v>
      </c>
      <c r="DG4" s="113">
        <v>0</v>
      </c>
      <c r="DH4" s="100">
        <v>0</v>
      </c>
      <c r="DI4" s="113">
        <v>1</v>
      </c>
      <c r="DJ4" s="101" t="s">
        <v>452</v>
      </c>
      <c r="DK4" s="113">
        <f t="shared" ref="DK4:DK9" si="2">+DE4</f>
        <v>57</v>
      </c>
      <c r="DL4" s="113">
        <v>0</v>
      </c>
      <c r="DM4" s="101" t="s">
        <v>452</v>
      </c>
      <c r="DN4" s="111">
        <v>8.3333333333333329E-2</v>
      </c>
      <c r="DO4" s="111">
        <v>0.16666666666666666</v>
      </c>
      <c r="DP4" s="100">
        <v>0</v>
      </c>
      <c r="DQ4" s="100">
        <v>0</v>
      </c>
      <c r="DR4" s="101" t="s">
        <v>452</v>
      </c>
      <c r="DS4" s="101" t="s">
        <v>452</v>
      </c>
      <c r="DT4" s="101" t="s">
        <v>452</v>
      </c>
      <c r="DU4" s="101" t="s">
        <v>452</v>
      </c>
    </row>
    <row r="5" spans="1:125" s="64" customFormat="1" ht="48" customHeight="1">
      <c r="A5" s="99">
        <f t="shared" si="0"/>
        <v>45838</v>
      </c>
      <c r="B5" s="29" t="s">
        <v>484</v>
      </c>
      <c r="C5" s="29" t="s">
        <v>514</v>
      </c>
      <c r="D5" s="28" t="s">
        <v>518</v>
      </c>
      <c r="E5" s="100">
        <v>350300</v>
      </c>
      <c r="F5" s="100">
        <v>0</v>
      </c>
      <c r="G5" s="100">
        <v>602500</v>
      </c>
      <c r="H5" s="100">
        <v>2450000</v>
      </c>
      <c r="I5" s="100">
        <v>10405688.710000001</v>
      </c>
      <c r="J5" s="100">
        <v>0</v>
      </c>
      <c r="K5" s="100">
        <f t="shared" si="1"/>
        <v>350300</v>
      </c>
      <c r="L5" s="100">
        <v>2400000</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6272373.1299999999</v>
      </c>
      <c r="CG5" s="75"/>
      <c r="CH5" s="75"/>
      <c r="CI5" s="75"/>
      <c r="CJ5" s="75"/>
      <c r="CK5" s="75"/>
      <c r="CL5" s="75"/>
      <c r="CM5" s="75"/>
      <c r="CN5" s="75"/>
      <c r="CO5" s="75"/>
      <c r="CP5" s="75"/>
      <c r="CQ5" s="75"/>
      <c r="CR5" s="75"/>
      <c r="CS5" s="75"/>
      <c r="CT5" s="75"/>
      <c r="CU5" s="75"/>
      <c r="CV5" s="75"/>
      <c r="CW5" s="75"/>
      <c r="DA5" s="95">
        <v>0.99950000000000006</v>
      </c>
      <c r="DB5" s="96">
        <v>0.99939999999999996</v>
      </c>
      <c r="DC5" s="101" t="s">
        <v>544</v>
      </c>
      <c r="DD5" s="100">
        <v>0</v>
      </c>
      <c r="DE5" s="128">
        <v>32</v>
      </c>
      <c r="DF5" s="101" t="s">
        <v>452</v>
      </c>
      <c r="DG5" s="113">
        <v>0</v>
      </c>
      <c r="DH5" s="100">
        <v>0</v>
      </c>
      <c r="DI5" s="113">
        <v>18</v>
      </c>
      <c r="DJ5" s="101" t="s">
        <v>452</v>
      </c>
      <c r="DK5" s="113">
        <f t="shared" si="2"/>
        <v>32</v>
      </c>
      <c r="DL5" s="113">
        <v>0</v>
      </c>
      <c r="DM5" s="101" t="s">
        <v>452</v>
      </c>
      <c r="DN5" s="111">
        <v>0.10204081632653061</v>
      </c>
      <c r="DO5" s="111">
        <v>0.20408163265306123</v>
      </c>
      <c r="DP5" s="100">
        <v>0</v>
      </c>
      <c r="DQ5" s="100">
        <v>0</v>
      </c>
      <c r="DR5" s="101" t="s">
        <v>452</v>
      </c>
      <c r="DS5" s="101" t="s">
        <v>452</v>
      </c>
      <c r="DT5" s="101" t="s">
        <v>452</v>
      </c>
      <c r="DU5" s="101" t="s">
        <v>452</v>
      </c>
    </row>
    <row r="6" spans="1:125" s="64" customFormat="1" ht="48" customHeight="1">
      <c r="A6" s="99">
        <f t="shared" si="0"/>
        <v>45838</v>
      </c>
      <c r="B6" s="29" t="s">
        <v>484</v>
      </c>
      <c r="C6" s="29" t="s">
        <v>515</v>
      </c>
      <c r="D6" s="28" t="s">
        <v>518</v>
      </c>
      <c r="E6" s="100">
        <v>14718200</v>
      </c>
      <c r="F6" s="100">
        <v>0</v>
      </c>
      <c r="G6" s="100">
        <v>25312700</v>
      </c>
      <c r="H6" s="100">
        <v>383765789</v>
      </c>
      <c r="I6" s="100">
        <v>426466655.01999998</v>
      </c>
      <c r="J6" s="100">
        <v>0</v>
      </c>
      <c r="K6" s="100">
        <f t="shared" si="1"/>
        <v>14718200</v>
      </c>
      <c r="L6" s="100">
        <v>377369692.51666665</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424739784.60000002</v>
      </c>
      <c r="CG6" s="75"/>
      <c r="CH6" s="75"/>
      <c r="CI6" s="75"/>
      <c r="CJ6" s="75"/>
      <c r="CK6" s="75"/>
      <c r="CL6" s="75"/>
      <c r="CM6" s="75"/>
      <c r="CN6" s="75"/>
      <c r="CO6" s="75"/>
      <c r="CP6" s="75"/>
      <c r="CQ6" s="75"/>
      <c r="CR6" s="75"/>
      <c r="CS6" s="75"/>
      <c r="CT6" s="75"/>
      <c r="CU6" s="75"/>
      <c r="CV6" s="75"/>
      <c r="CW6" s="75"/>
      <c r="DA6" s="95">
        <v>0.99950000000000006</v>
      </c>
      <c r="DB6" s="96">
        <v>0.99970000000000003</v>
      </c>
      <c r="DC6" s="101" t="s">
        <v>544</v>
      </c>
      <c r="DD6" s="100">
        <v>0</v>
      </c>
      <c r="DE6" s="128">
        <v>60</v>
      </c>
      <c r="DF6" s="101" t="s">
        <v>452</v>
      </c>
      <c r="DG6" s="113">
        <v>0</v>
      </c>
      <c r="DH6" s="100">
        <v>0</v>
      </c>
      <c r="DI6" s="113">
        <v>0</v>
      </c>
      <c r="DJ6" s="101" t="s">
        <v>452</v>
      </c>
      <c r="DK6" s="113">
        <f t="shared" si="2"/>
        <v>60</v>
      </c>
      <c r="DL6" s="113">
        <v>0</v>
      </c>
      <c r="DM6" s="101" t="s">
        <v>452</v>
      </c>
      <c r="DN6" s="111">
        <v>0.39480795147167219</v>
      </c>
      <c r="DO6" s="111">
        <v>0.60591443444167969</v>
      </c>
      <c r="DP6" s="100">
        <v>0</v>
      </c>
      <c r="DQ6" s="100">
        <v>0</v>
      </c>
      <c r="DR6" s="101" t="s">
        <v>452</v>
      </c>
      <c r="DS6" s="101" t="s">
        <v>452</v>
      </c>
      <c r="DT6" s="101" t="s">
        <v>452</v>
      </c>
      <c r="DU6" s="101" t="s">
        <v>452</v>
      </c>
    </row>
    <row r="7" spans="1:125" s="64" customFormat="1" ht="48" customHeight="1">
      <c r="A7" s="99">
        <f t="shared" si="0"/>
        <v>45838</v>
      </c>
      <c r="B7" s="29" t="s">
        <v>484</v>
      </c>
      <c r="C7" s="29" t="s">
        <v>516</v>
      </c>
      <c r="D7" s="28" t="s">
        <v>518</v>
      </c>
      <c r="E7" s="100">
        <v>587017100</v>
      </c>
      <c r="F7" s="100">
        <v>0</v>
      </c>
      <c r="G7" s="100">
        <v>1009566000</v>
      </c>
      <c r="H7" s="100">
        <v>1758255183</v>
      </c>
      <c r="I7" s="100">
        <v>8294758690.4300003</v>
      </c>
      <c r="J7" s="100">
        <v>0</v>
      </c>
      <c r="K7" s="100">
        <f t="shared" si="1"/>
        <v>587017100</v>
      </c>
      <c r="L7" s="100">
        <v>1741667869.9528303</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790387792.13999999</v>
      </c>
      <c r="CG7" s="75"/>
      <c r="CH7" s="75"/>
      <c r="CI7" s="75"/>
      <c r="CJ7" s="75"/>
      <c r="CK7" s="75"/>
      <c r="CL7" s="75"/>
      <c r="CM7" s="75"/>
      <c r="CN7" s="75"/>
      <c r="CO7" s="75"/>
      <c r="CP7" s="75"/>
      <c r="CQ7" s="75"/>
      <c r="CR7" s="75"/>
      <c r="CS7" s="75"/>
      <c r="CT7" s="75"/>
      <c r="CU7" s="75"/>
      <c r="CV7" s="75"/>
      <c r="CW7" s="75"/>
      <c r="DA7" s="95">
        <v>0.99950000000000006</v>
      </c>
      <c r="DB7" s="96">
        <v>0.99970000000000003</v>
      </c>
      <c r="DC7" s="101" t="s">
        <v>544</v>
      </c>
      <c r="DD7" s="100">
        <v>0</v>
      </c>
      <c r="DE7" s="128">
        <v>100</v>
      </c>
      <c r="DF7" s="101" t="s">
        <v>452</v>
      </c>
      <c r="DG7" s="113">
        <v>1</v>
      </c>
      <c r="DH7" s="100">
        <v>0</v>
      </c>
      <c r="DI7" s="113">
        <v>51</v>
      </c>
      <c r="DJ7" s="101" t="s">
        <v>452</v>
      </c>
      <c r="DK7" s="113">
        <f t="shared" si="2"/>
        <v>100</v>
      </c>
      <c r="DL7" s="113">
        <v>0</v>
      </c>
      <c r="DM7" s="101" t="s">
        <v>452</v>
      </c>
      <c r="DN7" s="111">
        <v>0.74185400936764934</v>
      </c>
      <c r="DO7" s="111">
        <v>0.92737888320503248</v>
      </c>
      <c r="DP7" s="100">
        <v>0</v>
      </c>
      <c r="DQ7" s="100">
        <v>0</v>
      </c>
      <c r="DR7" s="101" t="s">
        <v>452</v>
      </c>
      <c r="DS7" s="101" t="s">
        <v>452</v>
      </c>
      <c r="DT7" s="101" t="s">
        <v>452</v>
      </c>
      <c r="DU7" s="101" t="s">
        <v>452</v>
      </c>
    </row>
    <row r="8" spans="1:125" s="64" customFormat="1" ht="48" customHeight="1">
      <c r="A8" s="99">
        <f t="shared" si="0"/>
        <v>45838</v>
      </c>
      <c r="B8" s="29" t="s">
        <v>484</v>
      </c>
      <c r="C8" s="29" t="s">
        <v>517</v>
      </c>
      <c r="D8" s="28" t="s">
        <v>518</v>
      </c>
      <c r="E8" s="100">
        <v>97711200</v>
      </c>
      <c r="F8" s="100">
        <v>0</v>
      </c>
      <c r="G8" s="100">
        <v>168046200</v>
      </c>
      <c r="H8" s="100">
        <v>380182450</v>
      </c>
      <c r="I8" s="100">
        <v>1525264067.25</v>
      </c>
      <c r="J8" s="100">
        <v>0</v>
      </c>
      <c r="K8" s="100">
        <f t="shared" si="1"/>
        <v>97711200</v>
      </c>
      <c r="L8" s="100">
        <v>373512582.4561404</v>
      </c>
      <c r="M8" s="100" t="s">
        <v>812</v>
      </c>
      <c r="N8" s="100">
        <v>0</v>
      </c>
      <c r="O8" s="285">
        <v>5813191</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488485884.86000001</v>
      </c>
      <c r="CG8" s="75"/>
      <c r="CH8" s="75"/>
      <c r="CI8" s="75"/>
      <c r="CJ8" s="75"/>
      <c r="CK8" s="75"/>
      <c r="CL8" s="75"/>
      <c r="CM8" s="75"/>
      <c r="CN8" s="75"/>
      <c r="CO8" s="75"/>
      <c r="CP8" s="75"/>
      <c r="CQ8" s="75"/>
      <c r="CR8" s="75"/>
      <c r="CS8" s="75"/>
      <c r="CT8" s="75"/>
      <c r="CU8" s="75"/>
      <c r="CV8" s="75"/>
      <c r="CW8" s="75"/>
      <c r="DA8" s="95">
        <v>0.99950000000000006</v>
      </c>
      <c r="DB8" s="96">
        <v>0.99919999999999998</v>
      </c>
      <c r="DC8" s="101" t="s">
        <v>544</v>
      </c>
      <c r="DD8" s="100">
        <v>0</v>
      </c>
      <c r="DE8" s="128">
        <v>51</v>
      </c>
      <c r="DF8" s="101" t="s">
        <v>452</v>
      </c>
      <c r="DG8" s="113">
        <v>1</v>
      </c>
      <c r="DH8" s="100">
        <v>0</v>
      </c>
      <c r="DI8" s="113">
        <v>45</v>
      </c>
      <c r="DJ8" s="101" t="s">
        <v>452</v>
      </c>
      <c r="DK8" s="113">
        <f t="shared" si="2"/>
        <v>51</v>
      </c>
      <c r="DL8" s="113">
        <v>0</v>
      </c>
      <c r="DM8" s="101" t="s">
        <v>452</v>
      </c>
      <c r="DN8" s="111">
        <v>0.51940651126847126</v>
      </c>
      <c r="DO8" s="111">
        <v>0.64093032174420461</v>
      </c>
      <c r="DP8" s="100">
        <v>0</v>
      </c>
      <c r="DQ8" s="100">
        <v>0</v>
      </c>
      <c r="DR8" s="101" t="s">
        <v>452</v>
      </c>
      <c r="DS8" s="101" t="s">
        <v>452</v>
      </c>
      <c r="DT8" s="101" t="s">
        <v>452</v>
      </c>
      <c r="DU8" s="101" t="s">
        <v>452</v>
      </c>
    </row>
    <row r="9" spans="1:125" s="64" customFormat="1" ht="48" customHeight="1">
      <c r="A9" s="99">
        <f t="shared" si="0"/>
        <v>45838</v>
      </c>
      <c r="B9" s="29" t="s">
        <v>484</v>
      </c>
      <c r="C9" s="29" t="s">
        <v>595</v>
      </c>
      <c r="D9" s="28" t="s">
        <v>518</v>
      </c>
      <c r="E9" s="100">
        <v>2419800</v>
      </c>
      <c r="F9" s="100">
        <v>0</v>
      </c>
      <c r="G9" s="100">
        <v>4161700</v>
      </c>
      <c r="H9" s="100">
        <v>19976142</v>
      </c>
      <c r="I9" s="100">
        <v>95109537.689999998</v>
      </c>
      <c r="J9" s="100">
        <v>0</v>
      </c>
      <c r="K9" s="100">
        <f t="shared" si="1"/>
        <v>2419800</v>
      </c>
      <c r="L9" s="100">
        <v>19177096.32</v>
      </c>
      <c r="M9" s="100" t="s">
        <v>812</v>
      </c>
      <c r="N9" s="100">
        <v>0</v>
      </c>
      <c r="O9" s="285">
        <v>318416</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62337176.68</v>
      </c>
      <c r="CG9" s="75"/>
      <c r="CH9" s="75"/>
      <c r="CI9" s="75"/>
      <c r="CJ9" s="75"/>
      <c r="CK9" s="75"/>
      <c r="CL9" s="75"/>
      <c r="CM9" s="75"/>
      <c r="CN9" s="75"/>
      <c r="CO9" s="75"/>
      <c r="CP9" s="75"/>
      <c r="CQ9" s="75"/>
      <c r="CR9" s="75"/>
      <c r="CS9" s="75"/>
      <c r="CT9" s="75"/>
      <c r="CU9" s="75"/>
      <c r="CV9" s="75"/>
      <c r="CW9" s="75"/>
      <c r="DA9" s="95">
        <v>0.99950000000000006</v>
      </c>
      <c r="DB9" s="96">
        <v>0.99970000000000003</v>
      </c>
      <c r="DC9" s="101" t="s">
        <v>544</v>
      </c>
      <c r="DD9" s="100" t="s">
        <v>491</v>
      </c>
      <c r="DE9" s="128">
        <v>23</v>
      </c>
      <c r="DF9" s="101" t="s">
        <v>452</v>
      </c>
      <c r="DG9" s="113">
        <v>0</v>
      </c>
      <c r="DH9" s="100">
        <v>0</v>
      </c>
      <c r="DI9" s="113">
        <v>23</v>
      </c>
      <c r="DJ9" s="101" t="s">
        <v>452</v>
      </c>
      <c r="DK9" s="113">
        <f t="shared" si="2"/>
        <v>23</v>
      </c>
      <c r="DL9" s="113">
        <v>0</v>
      </c>
      <c r="DM9" s="114">
        <v>0.49172743165321914</v>
      </c>
      <c r="DN9" s="113">
        <v>0</v>
      </c>
      <c r="DO9" s="113">
        <v>0</v>
      </c>
      <c r="DP9" s="100">
        <v>0</v>
      </c>
      <c r="DQ9" s="100">
        <v>0</v>
      </c>
      <c r="DR9" s="101" t="s">
        <v>452</v>
      </c>
      <c r="DS9" s="101" t="s">
        <v>452</v>
      </c>
      <c r="DT9" s="101" t="s">
        <v>452</v>
      </c>
      <c r="DU9" s="101" t="s">
        <v>452</v>
      </c>
    </row>
    <row r="10" spans="1:125" s="64" customFormat="1" ht="90">
      <c r="A10" s="99">
        <f t="shared" si="0"/>
        <v>45838</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20">
        <v>0.995</v>
      </c>
      <c r="AF10" s="162">
        <v>41701</v>
      </c>
      <c r="AG10" s="22" t="s">
        <v>550</v>
      </c>
      <c r="AH10" s="162">
        <v>41701</v>
      </c>
      <c r="AI10" s="163" t="s">
        <v>818</v>
      </c>
      <c r="AJ10" s="162">
        <v>44774</v>
      </c>
      <c r="AK10" s="22">
        <v>2</v>
      </c>
      <c r="AL10" s="162">
        <v>41701</v>
      </c>
      <c r="AM10" s="164" t="s">
        <v>520</v>
      </c>
      <c r="AN10" s="22" t="s">
        <v>551</v>
      </c>
      <c r="AO10" s="162">
        <v>42800</v>
      </c>
      <c r="AP10" s="113">
        <v>10589</v>
      </c>
      <c r="AQ10" s="22" t="s">
        <v>454</v>
      </c>
      <c r="AR10" s="22" t="s">
        <v>472</v>
      </c>
      <c r="AS10" s="113">
        <v>6885565</v>
      </c>
      <c r="AT10" s="114">
        <v>0.99846214508177611</v>
      </c>
      <c r="AU10" s="113">
        <v>164650506.90089998</v>
      </c>
      <c r="AV10" s="113">
        <v>10574302.979280001</v>
      </c>
      <c r="AW10" s="319">
        <v>1532671802.3484476</v>
      </c>
      <c r="AX10" s="319">
        <v>4624941419.1000051</v>
      </c>
      <c r="AY10" s="319">
        <v>745288465.57014084</v>
      </c>
      <c r="AZ10" s="22" t="s">
        <v>485</v>
      </c>
      <c r="BA10" s="100" t="s">
        <v>813</v>
      </c>
      <c r="BB10" s="22" t="s">
        <v>452</v>
      </c>
      <c r="BC10" s="22" t="s">
        <v>452</v>
      </c>
      <c r="BD10" s="100">
        <v>0</v>
      </c>
      <c r="BO10" s="104"/>
      <c r="BP10" s="322">
        <v>0.80756573173686741</v>
      </c>
      <c r="BQ10" s="112" t="s">
        <v>452</v>
      </c>
      <c r="BR10" s="112" t="s">
        <v>452</v>
      </c>
      <c r="BS10" s="112" t="s">
        <v>452</v>
      </c>
      <c r="BT10" s="77"/>
      <c r="BU10" s="77"/>
      <c r="BV10" s="77"/>
      <c r="BW10" s="77"/>
      <c r="BX10" s="77"/>
      <c r="BY10" s="77"/>
      <c r="BZ10" s="77"/>
      <c r="CA10" s="75"/>
      <c r="CB10" s="75"/>
      <c r="CC10" s="75"/>
      <c r="CD10" s="75"/>
      <c r="CE10" s="106">
        <v>111778746546.09</v>
      </c>
      <c r="CF10" s="75"/>
      <c r="CG10" s="75"/>
      <c r="CH10" s="75"/>
      <c r="CI10" s="75"/>
      <c r="CJ10" s="75"/>
      <c r="CK10" s="75"/>
      <c r="CL10" s="75"/>
      <c r="CM10" s="75"/>
      <c r="CN10" s="75"/>
      <c r="CO10" s="75"/>
      <c r="CP10" s="75"/>
      <c r="CQ10" s="75"/>
      <c r="CR10" s="75"/>
      <c r="CS10" s="75"/>
      <c r="CT10" s="75"/>
      <c r="CU10" s="75"/>
      <c r="CV10" s="75"/>
      <c r="CW10" s="75"/>
      <c r="CX10" s="316">
        <v>1</v>
      </c>
      <c r="CY10" s="100">
        <v>0</v>
      </c>
      <c r="CZ10" s="100">
        <v>0</v>
      </c>
      <c r="DA10" s="95">
        <v>0.99950000000000006</v>
      </c>
      <c r="DB10" s="96">
        <v>0.99970000000000003</v>
      </c>
      <c r="DD10" s="75"/>
      <c r="DE10" s="75"/>
      <c r="DF10" s="75"/>
      <c r="DG10" s="75"/>
      <c r="DH10" s="75"/>
      <c r="DI10" s="75"/>
      <c r="DJ10" s="75"/>
      <c r="DK10" s="75"/>
      <c r="DL10" s="75"/>
      <c r="DN10" s="75"/>
      <c r="DO10" s="75"/>
    </row>
    <row r="11" spans="1:125" ht="75">
      <c r="A11" s="99">
        <f t="shared" si="0"/>
        <v>45838</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20">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19">
        <v>0</v>
      </c>
      <c r="AX11" s="319">
        <v>0</v>
      </c>
      <c r="AY11" s="319">
        <v>0</v>
      </c>
      <c r="AZ11" s="22" t="s">
        <v>485</v>
      </c>
      <c r="BA11" s="100" t="s">
        <v>813</v>
      </c>
      <c r="BB11" s="22" t="s">
        <v>452</v>
      </c>
      <c r="BC11" s="22" t="s">
        <v>452</v>
      </c>
      <c r="BD11" s="100">
        <v>0</v>
      </c>
      <c r="BP11" s="112" t="s">
        <v>452</v>
      </c>
      <c r="BQ11" s="112" t="s">
        <v>452</v>
      </c>
      <c r="BR11" s="112" t="s">
        <v>452</v>
      </c>
      <c r="BS11" s="112" t="s">
        <v>452</v>
      </c>
      <c r="BT11" s="73"/>
      <c r="BU11" s="73"/>
      <c r="BV11" s="73"/>
      <c r="BW11" s="73"/>
      <c r="BX11" s="73"/>
      <c r="BY11" s="73"/>
      <c r="BZ11" s="73"/>
      <c r="CA11" s="73"/>
      <c r="CB11" s="73"/>
      <c r="CC11" s="73"/>
      <c r="CD11" s="73"/>
      <c r="CE11" s="106">
        <v>107420.72</v>
      </c>
      <c r="CF11" s="73"/>
      <c r="CG11" s="73"/>
      <c r="CH11" s="73"/>
      <c r="CI11" s="73"/>
      <c r="CJ11" s="73"/>
      <c r="CK11" s="73"/>
      <c r="CL11" s="73"/>
      <c r="CM11" s="73"/>
      <c r="CN11" s="73"/>
      <c r="CO11" s="73"/>
      <c r="CP11" s="73"/>
      <c r="CQ11" s="73"/>
      <c r="CR11" s="73"/>
      <c r="CS11" s="73"/>
      <c r="CT11" s="73"/>
      <c r="CU11" s="73"/>
      <c r="CV11" s="73"/>
      <c r="CW11" s="73"/>
      <c r="CX11" s="316">
        <v>1</v>
      </c>
      <c r="CY11" s="100">
        <v>0</v>
      </c>
      <c r="CZ11" s="100">
        <v>0</v>
      </c>
      <c r="DA11" s="95">
        <v>0.99950000000000006</v>
      </c>
      <c r="DB11" s="96">
        <v>0.99939999999999996</v>
      </c>
      <c r="DD11" s="73"/>
      <c r="DE11" s="73"/>
      <c r="DF11" s="73"/>
      <c r="DG11" s="73"/>
      <c r="DH11" s="73"/>
      <c r="DI11" s="73"/>
      <c r="DJ11" s="73"/>
      <c r="DK11" s="73"/>
      <c r="DL11" s="73"/>
      <c r="DN11" s="73"/>
      <c r="DO11" s="73"/>
    </row>
    <row r="12" spans="1:125" ht="75">
      <c r="A12" s="99">
        <f t="shared" si="0"/>
        <v>45838</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20">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19">
        <v>0</v>
      </c>
      <c r="AX12" s="319">
        <v>0</v>
      </c>
      <c r="AY12" s="319">
        <v>0</v>
      </c>
      <c r="AZ12" s="22" t="s">
        <v>485</v>
      </c>
      <c r="BA12" s="100" t="s">
        <v>813</v>
      </c>
      <c r="BB12" s="22" t="s">
        <v>452</v>
      </c>
      <c r="BC12" s="22" t="s">
        <v>452</v>
      </c>
      <c r="BD12" s="100">
        <v>0</v>
      </c>
      <c r="BP12" s="112" t="s">
        <v>452</v>
      </c>
      <c r="BQ12" s="112" t="s">
        <v>452</v>
      </c>
      <c r="BR12" s="112" t="s">
        <v>452</v>
      </c>
      <c r="BS12" s="112" t="s">
        <v>452</v>
      </c>
      <c r="BT12" s="73"/>
      <c r="BU12" s="73"/>
      <c r="BV12" s="73"/>
      <c r="BW12" s="73"/>
      <c r="BX12" s="73"/>
      <c r="BY12" s="73"/>
      <c r="BZ12" s="73"/>
      <c r="CA12" s="73"/>
      <c r="CB12" s="73"/>
      <c r="CC12" s="73"/>
      <c r="CD12" s="73"/>
      <c r="CE12" s="106">
        <v>747410.29</v>
      </c>
      <c r="CF12" s="73"/>
      <c r="CG12" s="73"/>
      <c r="CH12" s="73"/>
      <c r="CI12" s="73"/>
      <c r="CJ12" s="73"/>
      <c r="CK12" s="73"/>
      <c r="CL12" s="73"/>
      <c r="CM12" s="73"/>
      <c r="CN12" s="73"/>
      <c r="CO12" s="73"/>
      <c r="CP12" s="73"/>
      <c r="CQ12" s="73"/>
      <c r="CR12" s="73"/>
      <c r="CS12" s="73"/>
      <c r="CT12" s="73"/>
      <c r="CU12" s="73"/>
      <c r="CV12" s="73"/>
      <c r="CW12" s="73"/>
      <c r="CX12" s="316">
        <v>1</v>
      </c>
      <c r="CY12" s="100">
        <v>0</v>
      </c>
      <c r="CZ12" s="100">
        <v>0</v>
      </c>
      <c r="DA12" s="95">
        <v>0.99950000000000006</v>
      </c>
      <c r="DB12" s="96">
        <v>0.99939999999999996</v>
      </c>
      <c r="DD12" s="73"/>
      <c r="DE12" s="73"/>
      <c r="DF12" s="73"/>
      <c r="DG12" s="73"/>
      <c r="DH12" s="73"/>
      <c r="DI12" s="73"/>
      <c r="DJ12" s="73"/>
      <c r="DK12" s="73"/>
      <c r="DL12" s="73"/>
      <c r="DN12" s="73"/>
      <c r="DO12" s="73"/>
    </row>
    <row r="13" spans="1:125" ht="90">
      <c r="A13" s="99">
        <f t="shared" si="0"/>
        <v>45838</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20">
        <v>0.995</v>
      </c>
      <c r="AF13" s="162">
        <v>42905</v>
      </c>
      <c r="AG13" s="22" t="s">
        <v>550</v>
      </c>
      <c r="AH13" s="162">
        <v>42905</v>
      </c>
      <c r="AI13" s="163" t="s">
        <v>818</v>
      </c>
      <c r="AJ13" s="162">
        <v>44774</v>
      </c>
      <c r="AK13" s="22">
        <v>2</v>
      </c>
      <c r="AL13" s="162">
        <v>42905</v>
      </c>
      <c r="AM13" s="164" t="s">
        <v>520</v>
      </c>
      <c r="AN13" s="22" t="s">
        <v>551</v>
      </c>
      <c r="AO13" s="162">
        <v>42905</v>
      </c>
      <c r="AP13" s="22">
        <v>320</v>
      </c>
      <c r="AQ13" s="22" t="s">
        <v>454</v>
      </c>
      <c r="AR13" s="22" t="s">
        <v>472</v>
      </c>
      <c r="AS13" s="22">
        <v>20342</v>
      </c>
      <c r="AT13" s="311">
        <v>0.98426900009831875</v>
      </c>
      <c r="AU13" s="22">
        <v>100813932</v>
      </c>
      <c r="AV13" s="113">
        <v>5602146.0891719749</v>
      </c>
      <c r="AW13" s="319">
        <v>0</v>
      </c>
      <c r="AX13" s="319">
        <v>0</v>
      </c>
      <c r="AY13" s="319">
        <v>79388010.623529404</v>
      </c>
      <c r="AZ13" s="22" t="s">
        <v>485</v>
      </c>
      <c r="BA13" s="100" t="s">
        <v>813</v>
      </c>
      <c r="BB13" s="22" t="s">
        <v>452</v>
      </c>
      <c r="BC13" s="22" t="s">
        <v>452</v>
      </c>
      <c r="BD13" s="100">
        <v>28</v>
      </c>
      <c r="BP13" s="112" t="s">
        <v>452</v>
      </c>
      <c r="BQ13" s="322">
        <v>0.96142321507769113</v>
      </c>
      <c r="BR13" s="112" t="s">
        <v>452</v>
      </c>
      <c r="BS13" s="112" t="s">
        <v>452</v>
      </c>
      <c r="BT13" s="73"/>
      <c r="BU13" s="73"/>
      <c r="BV13" s="73"/>
      <c r="BW13" s="73"/>
      <c r="BX13" s="73"/>
      <c r="BY13" s="73"/>
      <c r="BZ13" s="73"/>
      <c r="CA13" s="73"/>
      <c r="CB13" s="73"/>
      <c r="CC13" s="73"/>
      <c r="CD13" s="73"/>
      <c r="CE13" s="106">
        <v>4186325646.1400003</v>
      </c>
      <c r="CF13" s="73"/>
      <c r="CG13" s="73"/>
      <c r="CH13" s="73"/>
      <c r="CI13" s="73"/>
      <c r="CJ13" s="73"/>
      <c r="CK13" s="73"/>
      <c r="CL13" s="73"/>
      <c r="CM13" s="73"/>
      <c r="CN13" s="73"/>
      <c r="CO13" s="73"/>
      <c r="CP13" s="73"/>
      <c r="CQ13" s="73"/>
      <c r="CR13" s="73"/>
      <c r="CS13" s="73"/>
      <c r="CT13" s="73"/>
      <c r="CU13" s="73"/>
      <c r="CV13" s="73"/>
      <c r="CW13" s="73"/>
      <c r="CX13" s="316">
        <v>1</v>
      </c>
      <c r="CY13" s="100">
        <v>0</v>
      </c>
      <c r="CZ13" s="100">
        <v>0</v>
      </c>
      <c r="DA13" s="95">
        <v>0.99950000000000006</v>
      </c>
      <c r="DB13" s="96">
        <v>0.99970000000000003</v>
      </c>
      <c r="DD13" s="73"/>
      <c r="DE13" s="73"/>
      <c r="DF13" s="73"/>
      <c r="DG13" s="73"/>
      <c r="DH13" s="73"/>
      <c r="DI13" s="73"/>
      <c r="DJ13" s="73"/>
      <c r="DK13" s="73"/>
      <c r="DL13" s="73"/>
      <c r="DN13" s="73"/>
      <c r="DO13" s="73"/>
    </row>
    <row r="14" spans="1:125" ht="105">
      <c r="A14" s="99">
        <f t="shared" si="0"/>
        <v>45838</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20">
        <v>0.995</v>
      </c>
      <c r="AF14" s="162">
        <v>43283</v>
      </c>
      <c r="AG14" s="22" t="s">
        <v>550</v>
      </c>
      <c r="AH14" s="162">
        <v>43283</v>
      </c>
      <c r="AI14" s="163" t="s">
        <v>818</v>
      </c>
      <c r="AJ14" s="162">
        <v>44774</v>
      </c>
      <c r="AK14" s="22">
        <v>2</v>
      </c>
      <c r="AL14" s="162">
        <v>43283</v>
      </c>
      <c r="AM14" s="164" t="s">
        <v>520</v>
      </c>
      <c r="AN14" s="22" t="s">
        <v>551</v>
      </c>
      <c r="AO14" s="162">
        <v>43283</v>
      </c>
      <c r="AP14" s="22">
        <v>42</v>
      </c>
      <c r="AQ14" s="22" t="s">
        <v>454</v>
      </c>
      <c r="AR14" s="22" t="s">
        <v>472</v>
      </c>
      <c r="AS14" s="22">
        <v>14406</v>
      </c>
      <c r="AT14" s="22">
        <v>0.99708434571329396</v>
      </c>
      <c r="AU14" s="113">
        <v>91051925.311300725</v>
      </c>
      <c r="AV14" s="113">
        <v>12138559.552820275</v>
      </c>
      <c r="AW14" s="319">
        <v>0</v>
      </c>
      <c r="AX14" s="319">
        <v>0</v>
      </c>
      <c r="AY14" s="319">
        <v>169227061.68674698</v>
      </c>
      <c r="AZ14" s="22" t="s">
        <v>485</v>
      </c>
      <c r="BA14" s="100" t="s">
        <v>813</v>
      </c>
      <c r="BB14" s="22" t="s">
        <v>452</v>
      </c>
      <c r="BC14" s="22" t="s">
        <v>452</v>
      </c>
      <c r="BD14" s="100">
        <v>0</v>
      </c>
      <c r="BP14" s="112" t="s">
        <v>452</v>
      </c>
      <c r="BQ14" s="322">
        <v>0.65266208123025293</v>
      </c>
      <c r="BR14" s="112" t="s">
        <v>452</v>
      </c>
      <c r="BS14" s="112" t="s">
        <v>452</v>
      </c>
      <c r="BT14" s="73"/>
      <c r="BU14" s="73"/>
      <c r="BV14" s="73"/>
      <c r="BW14" s="73"/>
      <c r="BX14" s="73"/>
      <c r="BY14" s="73"/>
      <c r="BZ14" s="73"/>
      <c r="CA14" s="73"/>
      <c r="CB14" s="73"/>
      <c r="CC14" s="73"/>
      <c r="CD14" s="73"/>
      <c r="CE14" s="106">
        <v>2744923139.25</v>
      </c>
      <c r="CF14" s="73"/>
      <c r="CG14" s="73"/>
      <c r="CH14" s="73"/>
      <c r="CI14" s="73"/>
      <c r="CJ14" s="73"/>
      <c r="CK14" s="73"/>
      <c r="CL14" s="73"/>
      <c r="CM14" s="73"/>
      <c r="CN14" s="73"/>
      <c r="CO14" s="73"/>
      <c r="CP14" s="73"/>
      <c r="CQ14" s="73"/>
      <c r="CR14" s="73"/>
      <c r="CS14" s="73"/>
      <c r="CT14" s="73"/>
      <c r="CU14" s="73"/>
      <c r="CV14" s="73"/>
      <c r="CW14" s="73"/>
      <c r="CX14" s="316">
        <v>1</v>
      </c>
      <c r="CY14" s="100">
        <v>0</v>
      </c>
      <c r="CZ14" s="100">
        <v>0</v>
      </c>
      <c r="DA14" s="95">
        <v>0.99950000000000006</v>
      </c>
      <c r="DB14" s="96">
        <v>0.99970000000000003</v>
      </c>
      <c r="DD14" s="73"/>
      <c r="DE14" s="73"/>
      <c r="DF14" s="73"/>
      <c r="DG14" s="73"/>
      <c r="DH14" s="73"/>
      <c r="DI14" s="73"/>
      <c r="DJ14" s="73"/>
      <c r="DK14" s="73"/>
      <c r="DL14" s="73"/>
      <c r="DN14" s="73"/>
      <c r="DO14" s="73"/>
    </row>
    <row r="15" spans="1:125" ht="75">
      <c r="A15" s="99">
        <f t="shared" si="0"/>
        <v>45838</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20">
        <v>0.99</v>
      </c>
      <c r="AF15" s="162">
        <v>43374</v>
      </c>
      <c r="AG15" s="22" t="s">
        <v>603</v>
      </c>
      <c r="AH15" s="162">
        <v>43617</v>
      </c>
      <c r="AI15" s="163" t="s">
        <v>818</v>
      </c>
      <c r="AJ15" s="162">
        <v>44774</v>
      </c>
      <c r="AK15" s="22">
        <v>2</v>
      </c>
      <c r="AL15" s="162">
        <v>43374</v>
      </c>
      <c r="AM15" s="164" t="s">
        <v>520</v>
      </c>
      <c r="AN15" s="22" t="s">
        <v>551</v>
      </c>
      <c r="AO15" s="162">
        <v>43374</v>
      </c>
      <c r="AP15" s="22">
        <v>0</v>
      </c>
      <c r="AQ15" s="22" t="s">
        <v>454</v>
      </c>
      <c r="AR15" s="22" t="s">
        <v>472</v>
      </c>
      <c r="AS15" s="22">
        <v>6677</v>
      </c>
      <c r="AT15" s="22">
        <v>1</v>
      </c>
      <c r="AU15" s="319">
        <v>0</v>
      </c>
      <c r="AV15" s="319">
        <v>0</v>
      </c>
      <c r="AW15" s="319">
        <v>125203435.94474576</v>
      </c>
      <c r="AX15" s="319">
        <v>418217442.24000001</v>
      </c>
      <c r="AY15" s="319">
        <v>436887875.71844822</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9511139731.7999992</v>
      </c>
      <c r="CF15" s="73"/>
      <c r="CG15" s="73"/>
      <c r="CH15" s="73"/>
      <c r="CI15" s="73"/>
      <c r="CJ15" s="73"/>
      <c r="CK15" s="73"/>
      <c r="CL15" s="73"/>
      <c r="CM15" s="73"/>
      <c r="CN15" s="73"/>
      <c r="CO15" s="73"/>
      <c r="CP15" s="73"/>
      <c r="CQ15" s="73"/>
      <c r="CR15" s="73"/>
      <c r="CS15" s="73"/>
      <c r="CT15" s="73"/>
      <c r="CU15" s="73"/>
      <c r="CV15" s="73"/>
      <c r="CW15" s="73"/>
      <c r="CX15" s="316">
        <v>1</v>
      </c>
      <c r="CY15" s="100">
        <v>0</v>
      </c>
      <c r="CZ15" s="100">
        <v>0</v>
      </c>
      <c r="DA15" s="95">
        <v>0.99950000000000006</v>
      </c>
      <c r="DB15" s="96">
        <v>0.99919999999999998</v>
      </c>
      <c r="DD15" s="73"/>
      <c r="DE15" s="73"/>
      <c r="DF15" s="73"/>
      <c r="DG15" s="73"/>
      <c r="DH15" s="73"/>
      <c r="DI15" s="73"/>
      <c r="DJ15" s="73"/>
      <c r="DK15" s="73"/>
      <c r="DL15" s="73"/>
      <c r="DN15" s="73"/>
      <c r="DO15" s="73"/>
    </row>
    <row r="16" spans="1:125" ht="105">
      <c r="A16" s="99">
        <f t="shared" si="0"/>
        <v>45838</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21">
        <v>0.995</v>
      </c>
      <c r="AF16" s="162">
        <v>43818</v>
      </c>
      <c r="AG16" s="65" t="s">
        <v>600</v>
      </c>
      <c r="AH16" s="162">
        <v>43818</v>
      </c>
      <c r="AI16" s="163" t="s">
        <v>818</v>
      </c>
      <c r="AJ16" s="162">
        <v>44774</v>
      </c>
      <c r="AK16" s="22">
        <v>5</v>
      </c>
      <c r="AL16" s="162">
        <v>43818</v>
      </c>
      <c r="AM16" s="164" t="s">
        <v>520</v>
      </c>
      <c r="AN16" s="65" t="s">
        <v>551</v>
      </c>
      <c r="AO16" s="162">
        <v>43818</v>
      </c>
      <c r="AP16" s="22">
        <v>8</v>
      </c>
      <c r="AQ16" s="22" t="s">
        <v>454</v>
      </c>
      <c r="AR16" s="22" t="s">
        <v>472</v>
      </c>
      <c r="AS16" s="113">
        <v>3784</v>
      </c>
      <c r="AT16" s="114">
        <v>0.9978858350951374</v>
      </c>
      <c r="AU16" s="113">
        <v>8482632</v>
      </c>
      <c r="AV16" s="113">
        <v>4332942.4000000004</v>
      </c>
      <c r="AW16" s="319">
        <v>47172712.767457619</v>
      </c>
      <c r="AX16" s="319">
        <v>206957854.66999999</v>
      </c>
      <c r="AY16" s="319">
        <v>132702104.53846154</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3307024246.25</v>
      </c>
      <c r="CF16" s="73"/>
      <c r="CG16" s="73"/>
      <c r="CH16" s="73"/>
      <c r="CI16" s="73"/>
      <c r="CJ16" s="73"/>
      <c r="CK16" s="73"/>
      <c r="CL16" s="73"/>
      <c r="CM16" s="73"/>
      <c r="CN16" s="73"/>
      <c r="CO16" s="73"/>
      <c r="CP16" s="73"/>
      <c r="CQ16" s="73"/>
      <c r="CR16" s="73"/>
      <c r="CS16" s="73"/>
      <c r="CT16" s="73"/>
      <c r="CU16" s="73"/>
      <c r="CV16" s="73"/>
      <c r="CW16" s="73"/>
      <c r="CX16" s="316">
        <v>1</v>
      </c>
      <c r="CY16" s="100">
        <v>0</v>
      </c>
      <c r="CZ16" s="100">
        <v>0</v>
      </c>
      <c r="DA16" s="95">
        <v>0.99950000000000006</v>
      </c>
      <c r="DB16" s="96">
        <v>0.99970000000000003</v>
      </c>
      <c r="DD16" s="73"/>
      <c r="DE16" s="73"/>
      <c r="DF16" s="73"/>
      <c r="DG16" s="73"/>
      <c r="DH16" s="73"/>
      <c r="DI16" s="73"/>
      <c r="DJ16" s="73"/>
      <c r="DK16" s="73"/>
      <c r="DL16" s="73"/>
      <c r="DN16" s="73"/>
      <c r="DO16" s="73"/>
    </row>
    <row r="18" spans="38:40">
      <c r="AL18"/>
      <c r="AM18"/>
      <c r="AN18"/>
    </row>
  </sheetData>
  <hyperlinks>
    <hyperlink ref="BO3" r:id="rId1" xr:uid="{00000000-0004-0000-0500-000000000000}"/>
    <hyperlink ref="BO4" r:id="rId2" xr:uid="{00000000-0004-0000-0500-000001000000}"/>
    <hyperlink ref="BO5:BO9" r:id="rId3" display="Link" xr:uid="{00000000-0004-0000-0500-000002000000}"/>
    <hyperlink ref="Z10" r:id="rId4" xr:uid="{00000000-0004-0000-0500-000003000000}"/>
    <hyperlink ref="Z11" r:id="rId5" xr:uid="{00000000-0004-0000-0500-000004000000}"/>
    <hyperlink ref="Z12" r:id="rId6" xr:uid="{00000000-0004-0000-0500-000005000000}"/>
    <hyperlink ref="Z13" r:id="rId7" xr:uid="{00000000-0004-0000-0500-000006000000}"/>
    <hyperlink ref="Z14" r:id="rId8" xr:uid="{00000000-0004-0000-0500-000007000000}"/>
    <hyperlink ref="Z15" r:id="rId9" xr:uid="{00000000-0004-0000-0500-000008000000}"/>
    <hyperlink ref="Z16" r:id="rId10" xr:uid="{00000000-0004-0000-0500-000009000000}"/>
    <hyperlink ref="AM10:AM16" r:id="rId11" display="Link" xr:uid="{00000000-0004-0000-0500-00000A000000}"/>
  </hyperlinks>
  <pageMargins left="0.7" right="0.7" top="0.75" bottom="0.75" header="0.3" footer="0.3"/>
  <pageSetup paperSize="8" orientation="landscape"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I19"/>
  <sheetViews>
    <sheetView topLeftCell="G1" zoomScale="80" zoomScaleNormal="80" workbookViewId="0">
      <selection activeCell="T2" sqref="T2:T15"/>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45838</v>
      </c>
      <c r="B2" s="116" t="s">
        <v>484</v>
      </c>
      <c r="C2" s="116" t="s">
        <v>512</v>
      </c>
      <c r="D2" s="129" t="s">
        <v>523</v>
      </c>
      <c r="E2" s="118" t="s">
        <v>518</v>
      </c>
      <c r="F2" s="130">
        <v>0</v>
      </c>
      <c r="G2" s="130">
        <v>0</v>
      </c>
      <c r="H2" s="130">
        <v>0</v>
      </c>
      <c r="I2" s="130">
        <v>3058929160.9899998</v>
      </c>
      <c r="J2" s="130">
        <v>319034825.69999999</v>
      </c>
      <c r="K2" s="130">
        <v>0</v>
      </c>
      <c r="L2" s="131">
        <v>0</v>
      </c>
      <c r="M2" s="132">
        <v>0</v>
      </c>
      <c r="N2" s="131">
        <v>0</v>
      </c>
      <c r="O2" s="334">
        <v>35721600</v>
      </c>
      <c r="P2" s="130">
        <v>0</v>
      </c>
      <c r="Q2" s="130">
        <v>0</v>
      </c>
      <c r="R2" s="130">
        <v>118823004.95999999</v>
      </c>
      <c r="S2" s="130">
        <v>0</v>
      </c>
      <c r="T2" s="130">
        <v>3692603630.4499998</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45838</v>
      </c>
      <c r="B3" s="116" t="s">
        <v>484</v>
      </c>
      <c r="C3" s="116" t="s">
        <v>512</v>
      </c>
      <c r="D3" s="129" t="s">
        <v>524</v>
      </c>
      <c r="E3" s="118" t="s">
        <v>518</v>
      </c>
      <c r="F3" s="130">
        <v>0</v>
      </c>
      <c r="G3" s="130">
        <v>0</v>
      </c>
      <c r="H3" s="130">
        <v>0</v>
      </c>
      <c r="I3" s="130">
        <v>3049610799.6300001</v>
      </c>
      <c r="J3" s="130">
        <v>200931806.94999999</v>
      </c>
      <c r="K3" s="130">
        <v>0</v>
      </c>
      <c r="L3" s="132">
        <v>0</v>
      </c>
      <c r="M3" s="131">
        <v>0</v>
      </c>
      <c r="N3" s="132">
        <v>0</v>
      </c>
      <c r="O3" s="140">
        <v>30006144</v>
      </c>
      <c r="P3" s="130">
        <v>0</v>
      </c>
      <c r="Q3" s="130">
        <v>0</v>
      </c>
      <c r="R3" s="130">
        <v>52876237.210000001</v>
      </c>
      <c r="S3" s="130">
        <v>0</v>
      </c>
      <c r="T3" s="130">
        <v>3353738653.7800002</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45838</v>
      </c>
      <c r="B4" s="116" t="s">
        <v>484</v>
      </c>
      <c r="C4" s="116" t="s">
        <v>513</v>
      </c>
      <c r="D4" s="129" t="s">
        <v>523</v>
      </c>
      <c r="E4" s="118" t="s">
        <v>518</v>
      </c>
      <c r="F4" s="130">
        <v>0</v>
      </c>
      <c r="G4" s="130">
        <v>0</v>
      </c>
      <c r="H4" s="130">
        <v>0</v>
      </c>
      <c r="I4" s="130">
        <v>105363225.97999999</v>
      </c>
      <c r="J4" s="130">
        <v>0</v>
      </c>
      <c r="K4" s="130">
        <v>0</v>
      </c>
      <c r="L4" s="131">
        <v>0</v>
      </c>
      <c r="M4" s="132">
        <v>0</v>
      </c>
      <c r="N4" s="132">
        <v>0</v>
      </c>
      <c r="O4" s="132">
        <v>0</v>
      </c>
      <c r="P4" s="130">
        <v>0</v>
      </c>
      <c r="Q4" s="130">
        <v>0</v>
      </c>
      <c r="R4" s="130">
        <v>0</v>
      </c>
      <c r="S4" s="130">
        <v>0</v>
      </c>
      <c r="T4" s="130">
        <v>105363225.98</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45838</v>
      </c>
      <c r="B5" s="116" t="s">
        <v>484</v>
      </c>
      <c r="C5" s="116" t="s">
        <v>513</v>
      </c>
      <c r="D5" s="129" t="s">
        <v>524</v>
      </c>
      <c r="E5" s="118" t="s">
        <v>518</v>
      </c>
      <c r="F5" s="130">
        <v>0</v>
      </c>
      <c r="G5" s="130">
        <v>0</v>
      </c>
      <c r="H5" s="130">
        <v>0</v>
      </c>
      <c r="I5" s="130">
        <v>105321725.08999999</v>
      </c>
      <c r="J5" s="130">
        <v>0</v>
      </c>
      <c r="K5" s="130">
        <v>0</v>
      </c>
      <c r="L5" s="132">
        <v>0</v>
      </c>
      <c r="M5" s="131">
        <v>0</v>
      </c>
      <c r="N5" s="132">
        <v>0</v>
      </c>
      <c r="O5" s="132">
        <v>0</v>
      </c>
      <c r="P5" s="130">
        <v>0</v>
      </c>
      <c r="Q5" s="130">
        <v>0</v>
      </c>
      <c r="R5" s="130">
        <v>0</v>
      </c>
      <c r="S5" s="130">
        <v>0</v>
      </c>
      <c r="T5" s="130">
        <v>105321725.09</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45838</v>
      </c>
      <c r="B6" s="116" t="s">
        <v>484</v>
      </c>
      <c r="C6" s="116" t="s">
        <v>514</v>
      </c>
      <c r="D6" s="129" t="s">
        <v>523</v>
      </c>
      <c r="E6" s="118" t="s">
        <v>518</v>
      </c>
      <c r="F6" s="130">
        <v>0</v>
      </c>
      <c r="G6" s="130">
        <v>0</v>
      </c>
      <c r="H6" s="130">
        <v>0</v>
      </c>
      <c r="I6" s="130">
        <v>6272373.1299999999</v>
      </c>
      <c r="J6" s="130">
        <v>14509068.02</v>
      </c>
      <c r="K6" s="130">
        <v>0</v>
      </c>
      <c r="L6" s="131">
        <v>0</v>
      </c>
      <c r="M6" s="132">
        <v>0</v>
      </c>
      <c r="N6" s="131">
        <v>0</v>
      </c>
      <c r="O6" s="131">
        <v>0</v>
      </c>
      <c r="P6" s="130">
        <v>0</v>
      </c>
      <c r="Q6" s="130">
        <v>0</v>
      </c>
      <c r="R6" s="130">
        <v>0</v>
      </c>
      <c r="S6" s="130">
        <v>0</v>
      </c>
      <c r="T6" s="130">
        <v>20781441.149999999</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45838</v>
      </c>
      <c r="B7" s="116" t="s">
        <v>484</v>
      </c>
      <c r="C7" s="116" t="s">
        <v>514</v>
      </c>
      <c r="D7" s="129" t="s">
        <v>524</v>
      </c>
      <c r="E7" s="118" t="s">
        <v>518</v>
      </c>
      <c r="F7" s="130">
        <v>0</v>
      </c>
      <c r="G7" s="130">
        <v>0</v>
      </c>
      <c r="H7" s="130">
        <v>0</v>
      </c>
      <c r="I7" s="130">
        <v>6171464.75</v>
      </c>
      <c r="J7" s="130">
        <v>4234223.96</v>
      </c>
      <c r="K7" s="130">
        <v>0</v>
      </c>
      <c r="L7" s="132">
        <v>0</v>
      </c>
      <c r="M7" s="131">
        <v>0</v>
      </c>
      <c r="N7" s="132">
        <v>0</v>
      </c>
      <c r="O7" s="131">
        <v>0</v>
      </c>
      <c r="P7" s="130">
        <v>0</v>
      </c>
      <c r="Q7" s="130">
        <v>0</v>
      </c>
      <c r="R7" s="130">
        <v>0</v>
      </c>
      <c r="S7" s="130">
        <v>0</v>
      </c>
      <c r="T7" s="130">
        <v>10405688.710000001</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45838</v>
      </c>
      <c r="B8" s="116" t="s">
        <v>484</v>
      </c>
      <c r="C8" s="116" t="s">
        <v>515</v>
      </c>
      <c r="D8" s="129" t="s">
        <v>523</v>
      </c>
      <c r="E8" s="118" t="s">
        <v>518</v>
      </c>
      <c r="F8" s="130">
        <v>0</v>
      </c>
      <c r="G8" s="130">
        <v>0</v>
      </c>
      <c r="H8" s="130">
        <v>0</v>
      </c>
      <c r="I8" s="130">
        <v>424739784.60000002</v>
      </c>
      <c r="J8" s="130">
        <v>4905464</v>
      </c>
      <c r="K8" s="130">
        <v>0</v>
      </c>
      <c r="L8" s="131">
        <v>0</v>
      </c>
      <c r="M8" s="132">
        <v>0</v>
      </c>
      <c r="N8" s="131">
        <v>0</v>
      </c>
      <c r="O8" s="132">
        <v>0</v>
      </c>
      <c r="P8" s="130">
        <v>0</v>
      </c>
      <c r="Q8" s="130">
        <v>0</v>
      </c>
      <c r="R8" s="130">
        <v>0</v>
      </c>
      <c r="S8" s="130">
        <v>0</v>
      </c>
      <c r="T8" s="130">
        <v>429645248.60000002</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45838</v>
      </c>
      <c r="B9" s="116" t="s">
        <v>484</v>
      </c>
      <c r="C9" s="116" t="s">
        <v>515</v>
      </c>
      <c r="D9" s="129" t="s">
        <v>524</v>
      </c>
      <c r="E9" s="118" t="s">
        <v>518</v>
      </c>
      <c r="F9" s="130">
        <v>0</v>
      </c>
      <c r="G9" s="130">
        <v>0</v>
      </c>
      <c r="H9" s="130">
        <v>0</v>
      </c>
      <c r="I9" s="130">
        <v>424382117.40000004</v>
      </c>
      <c r="J9" s="130">
        <v>2084537.62</v>
      </c>
      <c r="K9" s="130">
        <v>0</v>
      </c>
      <c r="L9" s="132">
        <v>0</v>
      </c>
      <c r="M9" s="131">
        <v>0</v>
      </c>
      <c r="N9" s="132">
        <v>0</v>
      </c>
      <c r="O9" s="131">
        <v>0</v>
      </c>
      <c r="P9" s="130">
        <v>0</v>
      </c>
      <c r="Q9" s="130">
        <v>0</v>
      </c>
      <c r="R9" s="130">
        <v>0</v>
      </c>
      <c r="S9" s="130">
        <v>0</v>
      </c>
      <c r="T9" s="130">
        <v>426466655.01999998</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45838</v>
      </c>
      <c r="B10" s="116" t="s">
        <v>484</v>
      </c>
      <c r="C10" s="116" t="s">
        <v>521</v>
      </c>
      <c r="D10" s="129" t="s">
        <v>523</v>
      </c>
      <c r="E10" s="118" t="s">
        <v>518</v>
      </c>
      <c r="F10" s="130">
        <v>0</v>
      </c>
      <c r="G10" s="130">
        <v>0</v>
      </c>
      <c r="H10" s="130">
        <v>0</v>
      </c>
      <c r="I10" s="130">
        <v>790387792.13999999</v>
      </c>
      <c r="J10" s="130">
        <v>10098970715.66</v>
      </c>
      <c r="K10" s="130">
        <v>0</v>
      </c>
      <c r="L10" s="131">
        <v>0</v>
      </c>
      <c r="M10" s="132">
        <v>0</v>
      </c>
      <c r="N10" s="131">
        <v>0</v>
      </c>
      <c r="O10" s="132">
        <v>0</v>
      </c>
      <c r="P10" s="130">
        <v>0</v>
      </c>
      <c r="Q10" s="130">
        <v>0</v>
      </c>
      <c r="R10" s="130">
        <v>676476767.21000004</v>
      </c>
      <c r="S10" s="130">
        <v>0</v>
      </c>
      <c r="T10" s="130">
        <v>11565835275.01</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45838</v>
      </c>
      <c r="B11" s="116" t="s">
        <v>484</v>
      </c>
      <c r="C11" s="116" t="s">
        <v>521</v>
      </c>
      <c r="D11" s="129" t="s">
        <v>524</v>
      </c>
      <c r="E11" s="118" t="s">
        <v>518</v>
      </c>
      <c r="F11" s="130">
        <v>0</v>
      </c>
      <c r="G11" s="130">
        <v>0</v>
      </c>
      <c r="H11" s="130">
        <v>0</v>
      </c>
      <c r="I11" s="130">
        <v>762104991.20000005</v>
      </c>
      <c r="J11" s="130">
        <v>7168192242.5300007</v>
      </c>
      <c r="K11" s="130">
        <v>0</v>
      </c>
      <c r="L11" s="132">
        <v>0</v>
      </c>
      <c r="M11" s="131">
        <v>0</v>
      </c>
      <c r="N11" s="132">
        <v>0</v>
      </c>
      <c r="O11" s="131">
        <v>0</v>
      </c>
      <c r="P11" s="130">
        <v>0</v>
      </c>
      <c r="Q11" s="130">
        <v>0</v>
      </c>
      <c r="R11" s="130">
        <v>364461456.69999999</v>
      </c>
      <c r="S11" s="130">
        <v>0</v>
      </c>
      <c r="T11" s="130">
        <v>8294758690.4300003</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45838</v>
      </c>
      <c r="B12" s="116" t="s">
        <v>484</v>
      </c>
      <c r="C12" s="116" t="s">
        <v>522</v>
      </c>
      <c r="D12" s="129" t="s">
        <v>523</v>
      </c>
      <c r="E12" s="118" t="s">
        <v>518</v>
      </c>
      <c r="F12" s="130">
        <v>0</v>
      </c>
      <c r="G12" s="130">
        <v>0</v>
      </c>
      <c r="H12" s="130">
        <v>0</v>
      </c>
      <c r="I12" s="130">
        <v>488485884.86000001</v>
      </c>
      <c r="J12" s="130">
        <v>2023670158.1800001</v>
      </c>
      <c r="K12" s="130">
        <v>0</v>
      </c>
      <c r="L12" s="131">
        <v>0</v>
      </c>
      <c r="M12" s="132">
        <v>0</v>
      </c>
      <c r="N12" s="131">
        <v>0</v>
      </c>
      <c r="O12" s="132">
        <v>0</v>
      </c>
      <c r="P12" s="130">
        <v>0</v>
      </c>
      <c r="Q12" s="130">
        <v>0</v>
      </c>
      <c r="R12" s="130">
        <v>0</v>
      </c>
      <c r="S12" s="130">
        <v>0</v>
      </c>
      <c r="T12" s="130">
        <v>2512156043.04</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45838</v>
      </c>
      <c r="B13" s="116" t="s">
        <v>484</v>
      </c>
      <c r="C13" s="116" t="s">
        <v>522</v>
      </c>
      <c r="D13" s="118" t="s">
        <v>524</v>
      </c>
      <c r="E13" s="118" t="s">
        <v>518</v>
      </c>
      <c r="F13" s="130">
        <v>0</v>
      </c>
      <c r="G13" s="130">
        <v>0</v>
      </c>
      <c r="H13" s="130">
        <v>0</v>
      </c>
      <c r="I13" s="130">
        <v>473183847.25999999</v>
      </c>
      <c r="J13" s="130">
        <v>1052080219.99</v>
      </c>
      <c r="K13" s="130">
        <v>0</v>
      </c>
      <c r="L13" s="132">
        <v>0</v>
      </c>
      <c r="M13" s="131">
        <v>0</v>
      </c>
      <c r="N13" s="132">
        <v>0</v>
      </c>
      <c r="O13" s="131">
        <v>0</v>
      </c>
      <c r="P13" s="130">
        <v>0</v>
      </c>
      <c r="Q13" s="130">
        <v>0</v>
      </c>
      <c r="R13" s="130">
        <v>0</v>
      </c>
      <c r="S13" s="130">
        <v>0</v>
      </c>
      <c r="T13" s="130">
        <v>1525264067.25</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45838</v>
      </c>
      <c r="B14" s="116" t="s">
        <v>484</v>
      </c>
      <c r="C14" s="116" t="s">
        <v>596</v>
      </c>
      <c r="D14" s="129" t="s">
        <v>523</v>
      </c>
      <c r="E14" s="118" t="s">
        <v>518</v>
      </c>
      <c r="F14" s="130">
        <v>0</v>
      </c>
      <c r="G14" s="130">
        <v>0</v>
      </c>
      <c r="H14" s="130">
        <v>0</v>
      </c>
      <c r="I14" s="130">
        <v>62337176.68</v>
      </c>
      <c r="J14" s="130">
        <v>83739749.269999996</v>
      </c>
      <c r="K14" s="130">
        <v>0</v>
      </c>
      <c r="L14" s="131">
        <v>0</v>
      </c>
      <c r="M14" s="132">
        <v>0</v>
      </c>
      <c r="N14" s="131">
        <v>0</v>
      </c>
      <c r="O14" s="132">
        <v>0</v>
      </c>
      <c r="P14" s="130">
        <v>0</v>
      </c>
      <c r="Q14" s="130">
        <v>0</v>
      </c>
      <c r="R14" s="130">
        <v>0</v>
      </c>
      <c r="S14" s="130">
        <v>0</v>
      </c>
      <c r="T14" s="130">
        <v>146076925.94999999</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45838</v>
      </c>
      <c r="B15" s="116" t="s">
        <v>484</v>
      </c>
      <c r="C15" s="116" t="s">
        <v>596</v>
      </c>
      <c r="D15" s="118" t="s">
        <v>524</v>
      </c>
      <c r="E15" s="118" t="s">
        <v>518</v>
      </c>
      <c r="F15" s="130">
        <v>0</v>
      </c>
      <c r="G15" s="130">
        <v>0</v>
      </c>
      <c r="H15" s="130">
        <v>0</v>
      </c>
      <c r="I15" s="130">
        <v>62209006.329999998</v>
      </c>
      <c r="J15" s="130">
        <v>32900531.359999999</v>
      </c>
      <c r="K15" s="130">
        <v>0</v>
      </c>
      <c r="L15" s="132">
        <v>0</v>
      </c>
      <c r="M15" s="131">
        <v>0</v>
      </c>
      <c r="N15" s="132">
        <v>0</v>
      </c>
      <c r="O15" s="131">
        <v>0</v>
      </c>
      <c r="P15" s="130">
        <v>0</v>
      </c>
      <c r="Q15" s="130">
        <v>0</v>
      </c>
      <c r="R15" s="130">
        <v>0</v>
      </c>
      <c r="S15" s="130">
        <v>0</v>
      </c>
      <c r="T15" s="130">
        <v>95109537.689999998</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5"/>
  <sheetViews>
    <sheetView zoomScale="85" zoomScaleNormal="85" workbookViewId="0">
      <selection activeCell="D16" sqref="D16"/>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45838</v>
      </c>
      <c r="B2" s="116" t="s">
        <v>484</v>
      </c>
      <c r="C2" s="116" t="s">
        <v>512</v>
      </c>
      <c r="D2" s="118" t="s">
        <v>539</v>
      </c>
      <c r="E2" s="118" t="s">
        <v>518</v>
      </c>
      <c r="F2" s="131">
        <v>3017743471.1347399</v>
      </c>
      <c r="G2" s="131">
        <v>114571122</v>
      </c>
      <c r="H2" s="131">
        <v>25464708939.970871</v>
      </c>
      <c r="I2" s="131">
        <v>18548494529.43475</v>
      </c>
      <c r="J2" s="283"/>
    </row>
    <row r="3" spans="1:10">
      <c r="A3" s="99">
        <f>+Takasbank_AggregatedDataFile!$A$2</f>
        <v>45838</v>
      </c>
      <c r="B3" s="116" t="s">
        <v>484</v>
      </c>
      <c r="C3" s="116" t="s">
        <v>512</v>
      </c>
      <c r="D3" s="118" t="s">
        <v>588</v>
      </c>
      <c r="E3" s="118" t="s">
        <v>518</v>
      </c>
      <c r="F3" s="131">
        <v>1721508373.4514868</v>
      </c>
      <c r="G3" s="133">
        <v>305241.8092489618</v>
      </c>
      <c r="H3" s="131">
        <v>18041458119.679321</v>
      </c>
      <c r="I3" s="131"/>
      <c r="J3" s="283"/>
    </row>
    <row r="4" spans="1:10" ht="30">
      <c r="A4" s="99">
        <f>+Takasbank_AggregatedDataFile!$A$2</f>
        <v>45838</v>
      </c>
      <c r="B4" s="116" t="s">
        <v>484</v>
      </c>
      <c r="C4" s="116" t="s">
        <v>513</v>
      </c>
      <c r="D4" s="118" t="s">
        <v>539</v>
      </c>
      <c r="E4" s="118" t="s">
        <v>518</v>
      </c>
      <c r="F4" s="133">
        <v>14654938</v>
      </c>
      <c r="G4" s="133">
        <v>0</v>
      </c>
      <c r="H4" s="133">
        <v>17615173.690000001</v>
      </c>
      <c r="I4" s="133">
        <v>2016333401.1599998</v>
      </c>
      <c r="J4" s="283"/>
    </row>
    <row r="5" spans="1:10" ht="30">
      <c r="A5" s="99">
        <f>+Takasbank_AggregatedDataFile!$A$2</f>
        <v>45838</v>
      </c>
      <c r="B5" s="116" t="s">
        <v>484</v>
      </c>
      <c r="C5" s="116" t="s">
        <v>513</v>
      </c>
      <c r="D5" s="118" t="s">
        <v>588</v>
      </c>
      <c r="E5" s="118" t="s">
        <v>518</v>
      </c>
      <c r="F5" s="131">
        <v>5374736.6311475411</v>
      </c>
      <c r="G5" s="131">
        <v>0</v>
      </c>
      <c r="H5" s="131">
        <v>8197197.7465573754</v>
      </c>
      <c r="I5" s="131"/>
      <c r="J5" s="283"/>
    </row>
    <row r="6" spans="1:10">
      <c r="A6" s="99">
        <f>+Takasbank_AggregatedDataFile!$A$2</f>
        <v>45838</v>
      </c>
      <c r="B6" s="116" t="s">
        <v>484</v>
      </c>
      <c r="C6" s="116" t="s">
        <v>540</v>
      </c>
      <c r="D6" s="118" t="s">
        <v>539</v>
      </c>
      <c r="E6" s="118" t="s">
        <v>518</v>
      </c>
      <c r="F6" s="131"/>
      <c r="G6" s="131"/>
      <c r="H6" s="131"/>
      <c r="I6" s="131"/>
      <c r="J6" s="283"/>
    </row>
    <row r="7" spans="1:10">
      <c r="A7" s="99">
        <f>+Takasbank_AggregatedDataFile!$A$2</f>
        <v>45838</v>
      </c>
      <c r="B7" s="116" t="s">
        <v>484</v>
      </c>
      <c r="C7" s="116" t="s">
        <v>540</v>
      </c>
      <c r="D7" s="118" t="s">
        <v>588</v>
      </c>
      <c r="E7" s="118" t="s">
        <v>518</v>
      </c>
      <c r="F7" s="131"/>
      <c r="G7" s="131"/>
      <c r="H7" s="131"/>
      <c r="I7" s="131"/>
      <c r="J7" s="283"/>
    </row>
    <row r="8" spans="1:10">
      <c r="A8" s="99">
        <f>+Takasbank_AggregatedDataFile!$A$2</f>
        <v>45838</v>
      </c>
      <c r="B8" s="134" t="s">
        <v>484</v>
      </c>
      <c r="C8" s="134" t="s">
        <v>538</v>
      </c>
      <c r="D8" s="289" t="s">
        <v>539</v>
      </c>
      <c r="E8" s="118" t="s">
        <v>518</v>
      </c>
      <c r="F8" s="131">
        <v>382762052</v>
      </c>
      <c r="G8" s="131">
        <v>424926057</v>
      </c>
      <c r="H8" s="131">
        <v>423157547</v>
      </c>
      <c r="I8" s="131">
        <v>1143730442</v>
      </c>
      <c r="J8" s="283"/>
    </row>
    <row r="9" spans="1:10">
      <c r="A9" s="99">
        <f>+Takasbank_AggregatedDataFile!$A$2</f>
        <v>45838</v>
      </c>
      <c r="B9" s="134" t="s">
        <v>484</v>
      </c>
      <c r="C9" s="134" t="s">
        <v>538</v>
      </c>
      <c r="D9" s="289" t="s">
        <v>588</v>
      </c>
      <c r="E9" s="118" t="s">
        <v>518</v>
      </c>
      <c r="F9" s="136">
        <v>49525261.215999998</v>
      </c>
      <c r="G9" s="131">
        <v>187.95221177290142</v>
      </c>
      <c r="H9" s="136">
        <v>70054255.840000004</v>
      </c>
      <c r="I9" s="131"/>
    </row>
    <row r="10" spans="1:10">
      <c r="A10" s="99">
        <f>+Takasbank_AggregatedDataFile!$A$2</f>
        <v>45838</v>
      </c>
      <c r="B10" s="134" t="s">
        <v>484</v>
      </c>
      <c r="C10" s="134" t="s">
        <v>541</v>
      </c>
      <c r="D10" s="289" t="s">
        <v>539</v>
      </c>
      <c r="E10" s="118" t="s">
        <v>518</v>
      </c>
      <c r="F10" s="136">
        <v>584170247.12584221</v>
      </c>
      <c r="G10" s="136">
        <v>0</v>
      </c>
      <c r="H10" s="136">
        <v>890202426.56184196</v>
      </c>
      <c r="I10" s="136">
        <v>18050556446.004501</v>
      </c>
    </row>
    <row r="11" spans="1:10">
      <c r="A11" s="99">
        <f>+Takasbank_AggregatedDataFile!$A$2</f>
        <v>45838</v>
      </c>
      <c r="B11" s="134" t="s">
        <v>484</v>
      </c>
      <c r="C11" s="134" t="s">
        <v>541</v>
      </c>
      <c r="D11" s="289" t="s">
        <v>588</v>
      </c>
      <c r="E11" s="118" t="s">
        <v>518</v>
      </c>
      <c r="F11" s="136">
        <v>323400079.16904026</v>
      </c>
      <c r="G11" s="131">
        <v>0</v>
      </c>
      <c r="H11" s="136">
        <v>538334418.58769941</v>
      </c>
      <c r="I11" s="131"/>
    </row>
    <row r="12" spans="1:10">
      <c r="A12" s="99">
        <f>+Takasbank_AggregatedDataFile!$A$2</f>
        <v>45838</v>
      </c>
      <c r="B12" s="134" t="s">
        <v>484</v>
      </c>
      <c r="C12" s="134" t="s">
        <v>542</v>
      </c>
      <c r="D12" s="289" t="s">
        <v>539</v>
      </c>
      <c r="E12" s="118" t="s">
        <v>518</v>
      </c>
      <c r="F12" s="136">
        <v>318839297.41343999</v>
      </c>
      <c r="G12" s="136">
        <v>401763302.85999995</v>
      </c>
      <c r="H12" s="136">
        <v>421234625.33344001</v>
      </c>
      <c r="I12" s="136">
        <v>10558464887.496</v>
      </c>
    </row>
    <row r="13" spans="1:10">
      <c r="A13" s="99">
        <f>+Takasbank_AggregatedDataFile!$A$2</f>
        <v>45838</v>
      </c>
      <c r="B13" s="134" t="s">
        <v>484</v>
      </c>
      <c r="C13" s="134" t="s">
        <v>542</v>
      </c>
      <c r="D13" s="289" t="s">
        <v>588</v>
      </c>
      <c r="E13" s="118" t="s">
        <v>518</v>
      </c>
      <c r="F13" s="136">
        <v>149560995.2183888</v>
      </c>
      <c r="G13" s="131">
        <v>17801787.107693683</v>
      </c>
      <c r="H13" s="136">
        <v>228306021.69575769</v>
      </c>
      <c r="I13" s="131"/>
    </row>
    <row r="14" spans="1:10">
      <c r="A14" s="99">
        <f>+Takasbank_AggregatedDataFile!$A$2</f>
        <v>45838</v>
      </c>
      <c r="B14" s="134" t="s">
        <v>484</v>
      </c>
      <c r="C14" s="134" t="s">
        <v>597</v>
      </c>
      <c r="D14" s="289" t="s">
        <v>539</v>
      </c>
      <c r="E14" s="118" t="s">
        <v>518</v>
      </c>
      <c r="F14" s="136">
        <v>13131744</v>
      </c>
      <c r="G14" s="136">
        <v>0</v>
      </c>
      <c r="H14" s="136">
        <v>16180410</v>
      </c>
      <c r="I14" s="136">
        <v>538378596.17483103</v>
      </c>
    </row>
    <row r="15" spans="1:10">
      <c r="A15" s="99">
        <f>+Takasbank_AggregatedDataFile!$A$2</f>
        <v>45838</v>
      </c>
      <c r="B15" s="134" t="s">
        <v>484</v>
      </c>
      <c r="C15" s="134" t="s">
        <v>597</v>
      </c>
      <c r="D15" s="289" t="s">
        <v>588</v>
      </c>
      <c r="E15" s="118" t="s">
        <v>518</v>
      </c>
      <c r="F15" s="136">
        <v>4436914.6639999999</v>
      </c>
      <c r="G15" s="131">
        <v>0</v>
      </c>
      <c r="H15" s="136">
        <v>7135942.5920000002</v>
      </c>
      <c r="I15" s="131"/>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8"/>
  <sheetViews>
    <sheetView zoomScale="90" zoomScaleNormal="90" workbookViewId="0">
      <selection activeCell="D32" sqref="D32"/>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45838</v>
      </c>
      <c r="B2" s="116" t="s">
        <v>484</v>
      </c>
      <c r="C2" s="116" t="s">
        <v>512</v>
      </c>
      <c r="D2" s="135" t="s">
        <v>589</v>
      </c>
      <c r="E2" s="135" t="s">
        <v>518</v>
      </c>
      <c r="F2" s="131">
        <v>0</v>
      </c>
      <c r="G2" s="131">
        <v>0</v>
      </c>
    </row>
    <row r="3" spans="1:9">
      <c r="A3" s="99">
        <f>+Takasbank_AggregatedDataFile!$A$2</f>
        <v>45838</v>
      </c>
      <c r="B3" s="116" t="s">
        <v>484</v>
      </c>
      <c r="C3" s="116" t="s">
        <v>513</v>
      </c>
      <c r="D3" s="135" t="s">
        <v>589</v>
      </c>
      <c r="E3" s="135" t="s">
        <v>518</v>
      </c>
      <c r="F3" s="131">
        <v>0</v>
      </c>
      <c r="G3" s="131"/>
    </row>
    <row r="4" spans="1:9">
      <c r="A4" s="99">
        <f>+Takasbank_AggregatedDataFile!$A$2</f>
        <v>45838</v>
      </c>
      <c r="B4" s="116" t="s">
        <v>484</v>
      </c>
      <c r="C4" s="116" t="s">
        <v>540</v>
      </c>
      <c r="D4" s="135" t="s">
        <v>589</v>
      </c>
      <c r="E4" s="135" t="s">
        <v>518</v>
      </c>
      <c r="F4" s="133">
        <v>0</v>
      </c>
      <c r="G4" s="133">
        <v>0</v>
      </c>
    </row>
    <row r="5" spans="1:9">
      <c r="A5" s="99">
        <f>+Takasbank_AggregatedDataFile!$A$2</f>
        <v>45838</v>
      </c>
      <c r="B5" s="116" t="s">
        <v>484</v>
      </c>
      <c r="C5" s="116" t="s">
        <v>538</v>
      </c>
      <c r="D5" s="135" t="s">
        <v>589</v>
      </c>
      <c r="E5" s="135" t="s">
        <v>518</v>
      </c>
      <c r="F5" s="131">
        <v>0</v>
      </c>
      <c r="G5" s="131">
        <v>0</v>
      </c>
    </row>
    <row r="6" spans="1:9">
      <c r="A6" s="99">
        <f>+Takasbank_AggregatedDataFile!$A$2</f>
        <v>45838</v>
      </c>
      <c r="B6" s="116" t="s">
        <v>484</v>
      </c>
      <c r="C6" s="116" t="s">
        <v>541</v>
      </c>
      <c r="D6" s="135" t="s">
        <v>589</v>
      </c>
      <c r="E6" s="135" t="s">
        <v>518</v>
      </c>
      <c r="F6" s="131">
        <v>0</v>
      </c>
      <c r="G6" s="131">
        <v>0</v>
      </c>
    </row>
    <row r="7" spans="1:9">
      <c r="A7" s="99">
        <f>+Takasbank_AggregatedDataFile!$A$2</f>
        <v>45838</v>
      </c>
      <c r="B7" s="116" t="s">
        <v>484</v>
      </c>
      <c r="C7" s="116" t="s">
        <v>542</v>
      </c>
      <c r="D7" s="135" t="s">
        <v>589</v>
      </c>
      <c r="E7" s="135" t="s">
        <v>518</v>
      </c>
      <c r="F7" s="133"/>
      <c r="G7" s="133">
        <v>0</v>
      </c>
      <c r="H7" s="45"/>
      <c r="I7" s="45"/>
    </row>
    <row r="8" spans="1:9">
      <c r="A8" s="99">
        <f>+Takasbank_AggregatedDataFile!$A$2</f>
        <v>45838</v>
      </c>
      <c r="B8" s="116" t="s">
        <v>484</v>
      </c>
      <c r="C8" s="116" t="s">
        <v>598</v>
      </c>
      <c r="D8" s="135" t="s">
        <v>589</v>
      </c>
      <c r="E8" s="135" t="s">
        <v>518</v>
      </c>
      <c r="F8" s="136">
        <v>0</v>
      </c>
      <c r="G8" s="136">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Guide</vt:lpstr>
      <vt:lpstr>Instructions</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Cihangir ŞAHİN</cp:lastModifiedBy>
  <cp:lastPrinted>2021-10-22T07:24:21Z</cp:lastPrinted>
  <dcterms:created xsi:type="dcterms:W3CDTF">2015-06-03T14:29:32Z</dcterms:created>
  <dcterms:modified xsi:type="dcterms:W3CDTF">2026-06-04T08:54:31Z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Application">
    <vt:lpwstr>Microsoft Azure Information Protection</vt:lpwstr>
  </property>
  <property fmtid="{D5CDD505-2E9C-101B-9397-08002B2CF9AE}" pid="7" name="MSIP_Label_5cdf4ca3-d70b-4d38-8bd7-04c67a19b258_ActionId">
    <vt:lpwstr>7b02b866-fbfe-4e8f-89bd-37e22bc02bd4</vt:lpwstr>
  </property>
  <property fmtid="{D5CDD505-2E9C-101B-9397-08002B2CF9AE}" pid="8" name="MSIP_Label_5cdf4ca3-d70b-4d38-8bd7-04c67a19b258_Extended_MSFT_Method">
    <vt:lpwstr>Automatic</vt:lpwstr>
  </property>
  <property fmtid="{D5CDD505-2E9C-101B-9397-08002B2CF9AE}" pid="9" name="Sensitivity">
    <vt:lpwstr>Çok Gizli</vt:lpwstr>
  </property>
  <property fmtid="{D5CDD505-2E9C-101B-9397-08002B2CF9AE}" pid="10" name="SV_QUERY_LIST_4F35BF76-6C0D-4D9B-82B2-816C12CF3733">
    <vt:lpwstr>empty_477D106A-C0D6-4607-AEBD-E2C9D60EA279</vt:lpwstr>
  </property>
  <property fmtid="{D5CDD505-2E9C-101B-9397-08002B2CF9AE}" pid="11" name="DetectedPolicyPropertyName">
    <vt:lpwstr>D522C757-6CB0-4D49-9DBB-E88CBDB56C9F</vt:lpwstr>
  </property>
  <property fmtid="{D5CDD505-2E9C-101B-9397-08002B2CF9AE}" pid="12" name="Excel_AddedWatermark_PropertyName">
    <vt:lpwstr/>
  </property>
  <property fmtid="{D5CDD505-2E9C-101B-9397-08002B2CF9AE}" pid="13" name="VeriketAuthor">
    <vt:lpwstr>r5kxnuu24WomfyRnvdyy3YP0JsmQgMzYfER8KGQpUE0=</vt:lpwstr>
  </property>
  <property fmtid="{D5CDD505-2E9C-101B-9397-08002B2CF9AE}" pid="14" name="VeriketClassification">
    <vt:lpwstr>A5BC3CFD-4D51-461E-B5F0-D84C6FA67A36</vt:lpwstr>
  </property>
  <property fmtid="{D5CDD505-2E9C-101B-9397-08002B2CF9AE}" pid="15" name="DetectedKeywordsPropertyName">
    <vt:lpwstr>3884882365,2520906988,4624941419,2744923139,4345840149,4469628283,4729995903,4165369878,4885275442,4884726691,2726790239,4864064504,4783614053,3826246370,5522548928</vt:lpwstr>
  </property>
</Properties>
</file>