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0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  <sheet name="kdt" sheetId="8" r:id="rId8"/>
  </sheets>
  <definedNames>
    <definedName name="_xlnm.Print_Area" localSheetId="0">'a'!$A$1:$J$76</definedName>
    <definedName name="_xlnm.Print_Area" localSheetId="3">'gt'!$A$1:$F$70</definedName>
    <definedName name="_xlnm.Print_Area" localSheetId="7">'kdt'!$A$1:$E$72</definedName>
    <definedName name="_xlnm.Print_Area" localSheetId="2">'nh'!$A$1:$J$97</definedName>
    <definedName name="_xlnm.Print_Area" localSheetId="4">'ogg'!$A$1:$E$30</definedName>
    <definedName name="_xlnm.Print_Area" localSheetId="5">'özkaynak'!$A$1:$V$77</definedName>
    <definedName name="_xlnm.Print_Area" localSheetId="1">'p'!$A$1:$J$76</definedName>
    <definedName name="Z_9396E133_4C05_4640_A115_67E7C74F584E_.wvu.PrintArea" localSheetId="0" hidden="1">'a'!$A$1:$J$76</definedName>
    <definedName name="Z_9396E133_4C05_4640_A115_67E7C74F584E_.wvu.PrintArea" localSheetId="3" hidden="1">'gt'!$A$1:$F$70</definedName>
    <definedName name="Z_9396E133_4C05_4640_A115_67E7C74F584E_.wvu.PrintArea" localSheetId="1" hidden="1">'p'!$A$1:$J$76</definedName>
    <definedName name="Z_D0449BC9_D391_4EBD_9E45_B95B8E82E03F_.wvu.PrintArea" localSheetId="0" hidden="1">'a'!$A$1:$J$76</definedName>
    <definedName name="Z_D0449BC9_D391_4EBD_9E45_B95B8E82E03F_.wvu.PrintArea" localSheetId="3" hidden="1">'gt'!$A$1:$F$70</definedName>
    <definedName name="Z_D0449BC9_D391_4EBD_9E45_B95B8E82E03F_.wvu.PrintArea" localSheetId="1" hidden="1">'p'!$A$1:$J$76</definedName>
    <definedName name="Z_F0AB3048_32E9_4BAF_9A5C_028907AD0E21_.wvu.PrintArea" localSheetId="0" hidden="1">'a'!$A$1:$J$76</definedName>
    <definedName name="Z_F0AB3048_32E9_4BAF_9A5C_028907AD0E21_.wvu.PrintArea" localSheetId="3" hidden="1">'gt'!$A$1:$F$70</definedName>
    <definedName name="Z_F0AB3048_32E9_4BAF_9A5C_028907AD0E21_.wvu.PrintArea" localSheetId="1" hidden="1">'p'!$A$1:$J$76</definedName>
  </definedNames>
  <calcPr fullCalcOnLoad="1"/>
</workbook>
</file>

<file path=xl/sharedStrings.xml><?xml version="1.0" encoding="utf-8"?>
<sst xmlns="http://schemas.openxmlformats.org/spreadsheetml/2006/main" count="1113" uniqueCount="745">
  <si>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</si>
  <si>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</si>
  <si>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</si>
  <si>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</si>
  <si>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</si>
  <si>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</si>
  <si>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</si>
  <si>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</si>
  <si>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</si>
  <si>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</si>
  <si>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</si>
  <si>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</si>
  <si>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</si>
  <si>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</si>
  <si>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</si>
  <si>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</si>
  <si>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</si>
  <si>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</si>
  <si>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</si>
  <si>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</si>
  <si>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</si>
  <si>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</si>
  <si>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</si>
  <si>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</si>
  <si>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</si>
  <si>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</si>
  <si>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</si>
  <si>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</si>
  <si>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</si>
  <si>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</si>
  <si>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</si>
  <si>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</si>
  <si>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</si>
  <si>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</si>
  <si>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</si>
  <si>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</si>
  <si>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</si>
  <si>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</si>
  <si>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</si>
  <si>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</si>
  <si>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</si>
  <si>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</si>
  <si>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</si>
  <si>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</si>
  <si>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</si>
  <si>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</si>
  <si>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</si>
  <si>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</si>
  <si>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</si>
  <si>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</si>
  <si>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</si>
  <si>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</si>
  <si>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</si>
  <si>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</si>
  <si>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</si>
  <si>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</si>
  <si>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</si>
  <si>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</si>
  <si>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</si>
  <si>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</si>
  <si>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</si>
  <si>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</si>
  <si>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</si>
  <si>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</si>
  <si>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</si>
  <si>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</si>
  <si>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</si>
  <si>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</si>
  <si>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</si>
  <si>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</si>
  <si>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</si>
  <si>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</si>
  <si>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</si>
  <si>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</si>
  <si>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</si>
  <si>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</si>
  <si>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2.3.1</t>
  </si>
  <si>
    <t>2.3.2</t>
  </si>
  <si>
    <t>2.3.3</t>
  </si>
  <si>
    <t>2.3.4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</si>
  <si>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</si>
  <si>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</si>
  <si>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</si>
  <si>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</si>
  <si>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</si>
  <si>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</si>
  <si>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</si>
  <si>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</si>
  <si>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</si>
  <si>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</si>
  <si>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</si>
  <si>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(1)</t>
  </si>
  <si>
    <t>Dipnot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</si>
  <si>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</si>
  <si>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</si>
  <si>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</si>
  <si>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</si>
  <si>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</si>
  <si>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</si>
  <si>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</si>
  <si>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</si>
  <si>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</si>
  <si>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</si>
  <si>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</si>
  <si>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</si>
  <si>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</si>
  <si>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</si>
  <si>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</si>
  <si>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</si>
  <si>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</si>
  <si>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</si>
  <si>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</si>
  <si>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</si>
  <si>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</si>
  <si>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</si>
  <si>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</si>
  <si>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</si>
  <si>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</si>
  <si>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</si>
  <si>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</si>
  <si>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</si>
  <si>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</si>
  <si>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</si>
  <si>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</si>
  <si>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</si>
  <si>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</si>
  <si>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Grubun Kârı / Zararı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</si>
  <si>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</si>
  <si>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</si>
  <si>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</si>
  <si>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</si>
  <si>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</si>
  <si>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</si>
  <si>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</si>
  <si>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</si>
  <si>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</si>
  <si>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</si>
  <si>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</si>
  <si>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</si>
  <si>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</si>
  <si>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</si>
  <si>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</si>
  <si>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</si>
  <si>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</si>
  <si>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</si>
  <si>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</si>
  <si>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</si>
  <si>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</si>
  <si>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</si>
  <si>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2.3.5</t>
  </si>
  <si>
    <t>3.1.3</t>
  </si>
  <si>
    <t>KREDİLER</t>
  </si>
  <si>
    <t>İhraç Edilen Menkul Kıymetlere Verilen Faizler</t>
  </si>
  <si>
    <t>NET PARASAL POZİSYON KÂRI/ZARARI</t>
  </si>
  <si>
    <t>Cari Vergi Karşılığı</t>
  </si>
  <si>
    <t>BİN YENİ TÜRK LİRASI</t>
  </si>
  <si>
    <t>TOPLAM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</si>
  <si>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</si>
  <si>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</si>
  <si>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</si>
  <si>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</si>
  <si>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</si>
  <si>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</si>
  <si>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</si>
  <si>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</si>
  <si>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</si>
  <si>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</si>
  <si>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</si>
  <si>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</si>
  <si>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</si>
  <si>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</si>
  <si>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</si>
  <si>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</si>
  <si>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</si>
  <si>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</si>
  <si>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</si>
  <si>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</si>
  <si>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</si>
  <si>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</si>
  <si>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</si>
  <si>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</si>
  <si>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</si>
  <si>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</si>
  <si>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</si>
  <si>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</si>
  <si>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</si>
  <si>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</si>
  <si>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</si>
  <si>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</si>
  <si>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</si>
  <si>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</si>
  <si>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</si>
  <si>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</si>
  <si>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</si>
  <si>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</si>
  <si>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</si>
  <si>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</si>
  <si>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</si>
  <si>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</si>
  <si>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</si>
  <si>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</si>
  <si>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</si>
  <si>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</si>
  <si>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</si>
  <si>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</si>
  <si>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</si>
  <si>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</si>
  <si>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</si>
  <si>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</si>
  <si>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</si>
  <si>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</si>
  <si>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</si>
  <si>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</si>
  <si>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</si>
  <si>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</si>
  <si>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</si>
  <si>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</si>
  <si>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</si>
  <si>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</si>
  <si>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</si>
  <si>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</si>
  <si>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</si>
  <si>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</si>
  <si>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</si>
  <si>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</si>
  <si>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</si>
  <si>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</si>
  <si>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</si>
  <si>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</si>
  <si>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</si>
  <si>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</si>
  <si>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</si>
  <si>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</si>
  <si>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</si>
  <si>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</si>
  <si>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</si>
  <si>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</si>
  <si>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</si>
  <si>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</si>
  <si>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</si>
  <si>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</si>
  <si>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</si>
  <si>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</si>
  <si>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</si>
  <si>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</si>
  <si>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</si>
  <si>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</si>
  <si>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</si>
  <si>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</si>
  <si>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</si>
  <si>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</si>
  <si>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</si>
  <si>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</si>
  <si>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</si>
  <si>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</si>
  <si>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</si>
  <si>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</si>
  <si>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</si>
  <si>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</si>
  <si>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</si>
  <si>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</si>
  <si>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</si>
  <si>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</si>
  <si>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</si>
  <si>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</si>
  <si>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</si>
  <si>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 xml:space="preserve">              BİN YENİ T Ü R K L İ R A S I</t>
  </si>
  <si>
    <t xml:space="preserve">       BİN YENİ TÜRK LİRAS I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</si>
  <si>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</si>
  <si>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</si>
  <si>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</si>
  <si>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</si>
  <si>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</si>
  <si>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</si>
  <si>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</si>
  <si>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</si>
  <si>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</si>
  <si>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</si>
  <si>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</si>
  <si>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</si>
  <si>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</si>
  <si>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</si>
  <si>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</si>
  <si>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</si>
  <si>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</si>
  <si>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</si>
  <si>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</si>
  <si>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</si>
  <si>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</si>
  <si>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</si>
  <si>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</si>
  <si>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</si>
  <si>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</si>
  <si>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</si>
  <si>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</si>
  <si>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</si>
  <si>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</si>
  <si>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</si>
  <si>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</si>
  <si>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</si>
  <si>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</si>
  <si>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</si>
  <si>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</si>
  <si>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</si>
  <si>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</si>
  <si>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</si>
  <si>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</si>
  <si>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</si>
  <si>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</si>
  <si>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</si>
  <si>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</si>
  <si>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</si>
  <si>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</si>
  <si>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</si>
  <si>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</si>
  <si>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</si>
  <si>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</si>
  <si>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</si>
  <si>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</si>
  <si>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</si>
  <si>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</si>
  <si>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</si>
  <si>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</si>
  <si>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</si>
  <si>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</si>
  <si>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</si>
  <si>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</si>
  <si>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</si>
  <si>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</si>
  <si>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</si>
  <si>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</si>
  <si>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</si>
  <si>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</si>
  <si>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</si>
  <si>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</si>
  <si>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</si>
  <si>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</si>
  <si>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</si>
  <si>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</si>
  <si>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</si>
  <si>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</si>
  <si>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</si>
  <si>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</si>
  <si>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</si>
  <si>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</si>
  <si>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</si>
  <si>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 xml:space="preserve">Finansman Faaliyetlerinden Sağlanan Net Nakit 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</si>
  <si>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</si>
  <si>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</si>
  <si>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</si>
  <si>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</si>
  <si>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</si>
  <si>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</si>
  <si>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</si>
  <si>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</si>
  <si>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</si>
  <si>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</si>
  <si>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>Nakit ve Nakde Eşdeğer Varlıklardaki Net Artış</t>
  </si>
  <si>
    <r>
      <t>Dönem Başındaki Nakit ve Nakde Eşdeğer Varlıklar</t>
    </r>
    <r>
      <rPr>
        <vertAlign val="superscript"/>
        <sz val="14"/>
        <rFont val="Times New Roman"/>
        <family val="1"/>
      </rPr>
      <t xml:space="preserve"> </t>
    </r>
  </si>
  <si>
    <t xml:space="preserve">Dönem Sonundaki Nakit ve Nakde Eşdeğer Varlıklar 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</si>
  <si>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</si>
  <si>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</si>
  <si>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</si>
  <si>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</si>
  <si>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</si>
  <si>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</si>
  <si>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</si>
  <si>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</si>
  <si>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</si>
  <si>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</si>
  <si>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</si>
  <si>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</si>
  <si>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</si>
  <si>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</si>
  <si>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</si>
  <si>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</si>
  <si>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</si>
  <si>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</si>
  <si>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</si>
  <si>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</si>
  <si>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</si>
  <si>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</si>
  <si>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</si>
  <si>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</si>
  <si>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</si>
  <si>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</si>
  <si>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</si>
  <si>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</si>
  <si>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</si>
  <si>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</si>
  <si>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</si>
  <si>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</si>
  <si>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</si>
  <si>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</si>
  <si>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</si>
  <si>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</si>
  <si>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İKİNCİ TERTİP YASAL YEDEK AKÇE (-)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</si>
  <si>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</si>
  <si>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</si>
  <si>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</si>
  <si>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</si>
  <si>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</si>
  <si>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</si>
  <si>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1.14</t>
  </si>
  <si>
    <t>ÖZEL FONLAR</t>
  </si>
  <si>
    <t xml:space="preserve"> YEDEKLERDEN DAĞITIM</t>
  </si>
  <si>
    <t>DAĞITILAN YEDEKLER</t>
  </si>
  <si>
    <t xml:space="preserve">İKİNCİ TERTİP YASAL YEDEKLER (-) </t>
  </si>
  <si>
    <t>ORTAKLARA PAY (-)</t>
  </si>
  <si>
    <t>PERSONELE PAY (-)</t>
  </si>
  <si>
    <t>YÖNETİM KURULUNA PAY (-)</t>
  </si>
  <si>
    <t xml:space="preserve">III. </t>
  </si>
  <si>
    <t>HİSSE BAŞINA KÂR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</si>
  <si>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</si>
  <si>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</si>
  <si>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</si>
  <si>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</si>
  <si>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</si>
  <si>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</si>
  <si>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</si>
  <si>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NET FAALİYET KÂRI/ZARARI (VIII-IX-X)</t>
  </si>
  <si>
    <t>18.1</t>
  </si>
  <si>
    <t>18.2</t>
  </si>
  <si>
    <t xml:space="preserve">Azınlık </t>
  </si>
  <si>
    <t>Toplam Özkaynak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</si>
  <si>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</si>
  <si>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</si>
  <si>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</si>
  <si>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</si>
  <si>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</si>
  <si>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</si>
  <si>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</si>
  <si>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</si>
  <si>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</si>
  <si>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</si>
  <si>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</si>
  <si>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</si>
  <si>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</si>
  <si>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</si>
  <si>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</si>
  <si>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</si>
  <si>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</si>
  <si>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</si>
  <si>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</si>
  <si>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</si>
  <si>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</si>
  <si>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</si>
  <si>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</si>
  <si>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</si>
  <si>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</si>
  <si>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</si>
  <si>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</si>
  <si>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</si>
  <si>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</si>
  <si>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</si>
  <si>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</si>
  <si>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Fonları (Etkin kısım)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</si>
  <si>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</si>
  <si>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</si>
  <si>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</si>
  <si>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</si>
  <si>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</si>
  <si>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</si>
  <si>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</si>
  <si>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</si>
  <si>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</si>
  <si>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</si>
  <si>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</si>
  <si>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</si>
  <si>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</si>
  <si>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</si>
  <si>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</si>
  <si>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</si>
  <si>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Birleşmeden Kaynaklanan Artış/Azalış</t>
  </si>
  <si>
    <t>Dönem İçindeki Değişimler</t>
  </si>
  <si>
    <t xml:space="preserve">BİRLEŞME İŞLEMİ SONRASINDA GELİR OLARAK </t>
  </si>
  <si>
    <t>KAYDEDİLEN FAZLALIK TUTARI</t>
  </si>
  <si>
    <t>ÖZKAYNAK YÖNTEMİ UYGULANAN ORTAKLIKLARDAN KÂR/ZARAR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</si>
  <si>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</si>
  <si>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</si>
  <si>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</si>
  <si>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</si>
  <si>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</si>
  <si>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</si>
  <si>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</si>
  <si>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</si>
  <si>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</si>
  <si>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</si>
  <si>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</si>
  <si>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</si>
  <si>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</si>
  <si>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</si>
  <si>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</si>
  <si>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</si>
  <si>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16.5</t>
  </si>
  <si>
    <t>DİĞER FAALİYET GİDERLERİ (-)</t>
  </si>
  <si>
    <t>10.3</t>
  </si>
  <si>
    <t>10.4</t>
  </si>
  <si>
    <t>Faaliyet Kiralaması Alacakları</t>
  </si>
  <si>
    <t>Faaliyet Kiralaması Borçları</t>
  </si>
  <si>
    <t>(1), (3)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</si>
  <si>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</si>
  <si>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</si>
  <si>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</si>
  <si>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</si>
  <si>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</si>
  <si>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</si>
  <si>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</si>
  <si>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</si>
  <si>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</si>
  <si>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</si>
  <si>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</si>
  <si>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</si>
  <si>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</si>
  <si>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</si>
  <si>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</si>
  <si>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</si>
  <si>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</si>
  <si>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</si>
  <si>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</si>
  <si>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</si>
  <si>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</si>
  <si>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</si>
  <si>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</si>
  <si>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</si>
  <si>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</si>
  <si>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</si>
  <si>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</si>
  <si>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</si>
  <si>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</si>
  <si>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</si>
  <si>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</si>
  <si>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</si>
  <si>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</si>
  <si>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</si>
  <si>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</si>
  <si>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</si>
  <si>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</si>
  <si>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</si>
  <si>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</si>
  <si>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</si>
  <si>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</si>
  <si>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</si>
  <si>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</si>
  <si>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</si>
  <si>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</si>
  <si>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</si>
  <si>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</si>
  <si>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</si>
  <si>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</si>
  <si>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</si>
  <si>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</si>
  <si>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</si>
  <si>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</si>
  <si>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</si>
  <si>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</si>
  <si>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</si>
  <si>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</si>
  <si>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</si>
  <si>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</si>
  <si>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</si>
  <si>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</si>
  <si>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</si>
  <si>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</si>
  <si>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</si>
  <si>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</si>
  <si>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</si>
  <si>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</si>
  <si>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</si>
  <si>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</si>
  <si>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</si>
  <si>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</si>
  <si>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</si>
  <si>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</si>
  <si>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</si>
  <si>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</si>
  <si>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</si>
  <si>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</si>
  <si>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</si>
  <si>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</si>
  <si>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</si>
  <si>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</si>
  <si>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Elde Edilen Satılmaya Hazır Finansal Varlıklar</t>
  </si>
  <si>
    <t>Elden Çıkarılan Satılmaya Hazır Finansal Varlıklar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</si>
  <si>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</si>
  <si>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</si>
  <si>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</si>
  <si>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Özkaynak Yöntemine Göre Muhasebeleştirilenler</t>
  </si>
  <si>
    <t xml:space="preserve">BANKALAR </t>
  </si>
  <si>
    <t>2.1.13.</t>
  </si>
  <si>
    <t xml:space="preserve">       BİN YENİ </t>
  </si>
  <si>
    <t>TÜRK LİRASI</t>
  </si>
  <si>
    <t>ÖZKAYNAKLARDA MUHASEBELEŞTİRİLEN GELİR GİDER KALEMLERİ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</si>
  <si>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</si>
  <si>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</si>
  <si>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</si>
  <si>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</si>
  <si>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</si>
  <si>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</si>
  <si>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>DÖNEME İLİŞKİN MUHASEBELEŞTİRİLEN TOPLAM KÂR/ZARAR (X±XI)</t>
  </si>
  <si>
    <t>Gerçeğe Uygun Değer Farkı Kar/Zarara Yansıtılan Olarak Sınıflandırılan FV</t>
  </si>
  <si>
    <t>KİRALAMA İŞLEMLERİNDEN ALACAKLAR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</si>
  <si>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</si>
  <si>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</si>
  <si>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</si>
  <si>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Satış Amaçlı Elde Tutulan ve Durdurulan Faaliyetlere İlişkin Duran Varlıkların Birikmiş Değerleme Farkları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</si>
  <si>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</si>
  <si>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</si>
  <si>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</si>
  <si>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</si>
  <si>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</si>
  <si>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</si>
  <si>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</si>
  <si>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</si>
  <si>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</si>
  <si>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</si>
  <si>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SÜRDÜRÜLEN FAALİYETLER DÖNEM NET K/Z (XV±XVI)</t>
  </si>
  <si>
    <t>18.3</t>
  </si>
  <si>
    <t>XIX.</t>
  </si>
  <si>
    <t>19.1</t>
  </si>
  <si>
    <t>19.2</t>
  </si>
  <si>
    <t>19.3</t>
  </si>
  <si>
    <t>XX.</t>
  </si>
  <si>
    <t>DURDURULAN FAALİYETLER VERGİ ÖNCESİ K/Z (XVIII-XIX)</t>
  </si>
  <si>
    <t>XXI.</t>
  </si>
  <si>
    <t>21.1</t>
  </si>
  <si>
    <t>21.2</t>
  </si>
  <si>
    <t>XXII.</t>
  </si>
  <si>
    <t>XXIII.</t>
  </si>
  <si>
    <t>DURDURULAN FAALİYETLER DÖNEM NET K/Z (XX±XXI)</t>
  </si>
  <si>
    <t>NET DÖNEM KARI/ZARARI (XVII+XXII)</t>
  </si>
  <si>
    <t>23.1</t>
  </si>
  <si>
    <t>23.2</t>
  </si>
  <si>
    <t>Gerçeğe Uygun Değer Farkı K/Z'a Yansıtılan Olarak Sınıflandırılan FV'larda Net (Artış) Azalış</t>
  </si>
  <si>
    <t>Menkul Değerler Değerleme Farkları</t>
  </si>
  <si>
    <t>Nakit Akış Riskinden Korunma Amaçlı</t>
  </si>
  <si>
    <t>Yurtdışındaki Net Yatırım Riskinden Korunma Amaçlı</t>
  </si>
  <si>
    <t>Değerleme Farkı</t>
  </si>
  <si>
    <t>Maddi ve Maddi Olmayan</t>
  </si>
  <si>
    <t>Duran Varlık YDF</t>
  </si>
  <si>
    <t>Ortaklıklardan Bedelsiz</t>
  </si>
  <si>
    <t>Hisse Senetleri</t>
  </si>
  <si>
    <t xml:space="preserve">Riskten Korunma </t>
  </si>
  <si>
    <t>Fonları</t>
  </si>
  <si>
    <t>SATIŞ AMAÇLI ELDE TUTULAN VE DURDURULAN FAALİYETLERE İLİŞKİN DURAN VARLIKLAR (Net)</t>
  </si>
  <si>
    <t>Bankalararası Para Piyasalarına Borçlar</t>
  </si>
  <si>
    <t>İMKB Takasbank Piyasasına Borçlar</t>
  </si>
  <si>
    <t>KİRALAMA İŞLEMLERİNDEN BORÇLAR</t>
  </si>
  <si>
    <t>Maddi Olmayan Duran Varlıklar Yeniden Değerleme Farkları</t>
  </si>
  <si>
    <t>Maddi Duran Varlıklar Yeniden Değerleme Farkları</t>
  </si>
  <si>
    <t xml:space="preserve">Maddi Duran Varlıklar Yeniden Değerleme Farkları </t>
  </si>
  <si>
    <t>Dönem Net Kâr/ Zararı</t>
  </si>
  <si>
    <t>Geçmiş Yıllar Kâr/ Zararı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</si>
  <si>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</si>
  <si>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</si>
  <si>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</si>
  <si>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</si>
  <si>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Gayri Nakdi Kredilere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</si>
  <si>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</si>
  <si>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</si>
  <si>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</si>
  <si>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20.1</t>
  </si>
  <si>
    <t>20.2</t>
  </si>
  <si>
    <t>20.3</t>
  </si>
  <si>
    <t>Dönem Sonu Bakiyesi  (III+IV+V+……+XVIII+XIX+XX)</t>
  </si>
  <si>
    <t>Nakden</t>
  </si>
  <si>
    <t>Sermaye Artırımı</t>
  </si>
  <si>
    <t>İç Kaynaklardan</t>
  </si>
  <si>
    <t>Hisse Senedi İhraç Primi</t>
  </si>
  <si>
    <t>Dönem Sonu Bakiyesi  (I+II+III+…+XVI+XVII+XVIII)</t>
  </si>
  <si>
    <t xml:space="preserve">Bankanın Dahil Olduğu Risk Grubuna Kullandırılan Krediler </t>
  </si>
  <si>
    <t>6.1.1</t>
  </si>
  <si>
    <t>6.1.2</t>
  </si>
  <si>
    <t xml:space="preserve">BİRLİKTE KONTROL EDİLEN ORTAKLIKLAR (İŞ ORTAKLIKLARI) (Net)  </t>
  </si>
  <si>
    <t>İştirakler, Bağlı Ort. ve Birlikte Kontrol Edilen Ort. (İş Ort.) Bedelsiz Hisse Senetleri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</si>
  <si>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</si>
  <si>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</si>
  <si>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</si>
  <si>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(17)</t>
  </si>
  <si>
    <t>Yatırım Amaçlı Gayrimenkuller Yeniden Değerleme Farkları</t>
  </si>
  <si>
    <t>16.2.10</t>
  </si>
  <si>
    <t>İştirakler, Bağlı Ort. ve Birlikte Kontrol Edilen Ort.(İş Ort.) Bedelsiz HS</t>
  </si>
  <si>
    <t>Müstakriz Fonları</t>
  </si>
  <si>
    <t>Bankanın Dahil Olduğu Risk Grubunun Mevduatı</t>
  </si>
  <si>
    <t xml:space="preserve">Yurtdışındaki Net Yatırım Riskinden Korunma Amaçlı Yeniden Sınıflandırılan ve Gelir Tablosunda Gösterilen Kısım </t>
  </si>
  <si>
    <t xml:space="preserve">Nakit Akış Riskinden Korunma Amaçlı Türev Finansal Varlıklardan Yeniden Sınıflandırılan ve Gelir Tablosunda Gösterilen Kısım 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</si>
  <si>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</si>
  <si>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</si>
  <si>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 xml:space="preserve">Menkul Değerlerin Gerçeğe Uygun Değerindeki Net Değişme (Kar-Zarara Transfer) </t>
  </si>
  <si>
    <t>NET FAİZ GELİRİ/GİDERİ (I - II)</t>
  </si>
  <si>
    <t xml:space="preserve">FAALİYET GELİRLERİ/GİDERLERİ TOPLAMI (III+IV+V+VI+VII) </t>
  </si>
  <si>
    <t>NET ÜCRET VE KOMİSYON GELİRLERİ/GİDERLERİ</t>
  </si>
  <si>
    <t>Azınlık Payları Kârı / Zararı (-)</t>
  </si>
  <si>
    <t>Azınlık Payları</t>
  </si>
  <si>
    <t xml:space="preserve">Azınlık Payları Hariç </t>
  </si>
  <si>
    <t>Payları</t>
  </si>
  <si>
    <t>Ertelenmiş Vergi Karşılığı</t>
  </si>
  <si>
    <r>
      <t xml:space="preserve">GERÇEĞE UYGUN DEĞER FARKI KAR/ZARARA YANSITILAN </t>
    </r>
    <r>
      <rPr>
        <b/>
        <sz val="12"/>
        <rFont val="Times New Roman"/>
        <family val="1"/>
      </rPr>
      <t xml:space="preserve">FV </t>
    </r>
    <r>
      <rPr>
        <b/>
        <sz val="12"/>
        <rFont val="Times New Roman"/>
        <family val="1"/>
      </rPr>
      <t>(Net)</t>
    </r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</si>
  <si>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</si>
  <si>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</si>
  <si>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Satış A./Durdurulan F. </t>
  </si>
  <si>
    <t>İlişkin Dur.V. Bir.Değ.F.</t>
  </si>
  <si>
    <t xml:space="preserve">  İMKB TAKAS VE SAKLAMA BANKASI A.Ş. BİLANÇOSU</t>
  </si>
  <si>
    <t>(31/12/2007)</t>
  </si>
  <si>
    <t>(31/12/2006)</t>
  </si>
  <si>
    <t xml:space="preserve">                              Hüseyin ERKAN </t>
  </si>
  <si>
    <t>E.Nevzat ÖZTANGUT</t>
  </si>
  <si>
    <t>E.Kerem KORUR</t>
  </si>
  <si>
    <t xml:space="preserve">                              Yönetim Kurulu Başkanı</t>
  </si>
  <si>
    <t>Denetim Komitesi Başkanı</t>
  </si>
  <si>
    <t>Denetim Komitesi Üyesi</t>
  </si>
  <si>
    <t xml:space="preserve">                              Emin ÇATANA</t>
  </si>
  <si>
    <t>Sezai BEKGÖZ</t>
  </si>
  <si>
    <t>Cengiz ÖZÜBEK</t>
  </si>
  <si>
    <t xml:space="preserve">                              Genel Müdür                                        </t>
  </si>
  <si>
    <t>Genel Müdür Yardımcısı</t>
  </si>
  <si>
    <t>Muhasebe Müdürü</t>
  </si>
  <si>
    <t xml:space="preserve">                           Yönetim Kurulu Başkanı</t>
  </si>
  <si>
    <t xml:space="preserve">                           Genel Müdür                                        </t>
  </si>
  <si>
    <t>İMKB TAKAS VE SAKLAMA BANKASI A.Ş. GELİR TABLOSU</t>
  </si>
  <si>
    <t xml:space="preserve">              E.Kerem KORUR</t>
  </si>
  <si>
    <t>Yönetim Kurulu Başkanı                                       Denetim Komitesi Başkanı</t>
  </si>
  <si>
    <t xml:space="preserve">              Denetim Komitesi Üyesi</t>
  </si>
  <si>
    <t>Emin ÇATANA                                                  Sezai BEKGÖZ</t>
  </si>
  <si>
    <t xml:space="preserve">               Cengiz ÖZÜBEK</t>
  </si>
  <si>
    <t xml:space="preserve">Genel Müdür                                                       Genel Müdür Yardımcısı                                        </t>
  </si>
  <si>
    <t xml:space="preserve">               Muhasebe Müdürü</t>
  </si>
  <si>
    <t xml:space="preserve">Hüseyin ERKAN                                                    E.Nevzat ÖZTANGUT </t>
  </si>
  <si>
    <t>İMKB TAKAS VE SAKLAMA BANKASI A.Ş. ÖZKAYNAKLARDA MUHASEBELEŞTİRİLEN GELİR GİDER KALEMLERİNE İLİŞKİN TABLO</t>
  </si>
  <si>
    <t>İMKB TAKAS VE SAKLAMA BANKASI A.Ş. NAKİT AKIŞ TABLOSU</t>
  </si>
  <si>
    <t>İMKB TAKAS VE SAKALAMA BANKASI A.Ş. ÖZKAYNAK DEĞİŞİM TABLOSU</t>
  </si>
  <si>
    <t>İMKB TAKAS VE SAKLAMA BANKASI A.Ş. KÂR DAĞITIM TABLOSU</t>
  </si>
  <si>
    <t>HİSSE SENEDİ SAHİPLERİNE (*)</t>
  </si>
  <si>
    <t>NOT: Cari döneme ait kârın dağıtımı hakkında Banka'nın yetkili organı Genel Kurul'dur. Bu mali tabloların düzenlendiği tarih itibariyle Banka'nın yıllık Olağan Genel Kurul toplantısı henüz yapılmamıştır.</t>
  </si>
  <si>
    <t>HİSSE SENEDİ SAHİPLERİNE</t>
  </si>
  <si>
    <t>İMTİYAZLI HİSSE SENEDİ SAHİPLERİNE</t>
  </si>
  <si>
    <t>(*) 1.000 YTL nominal için tam YTL olarak</t>
  </si>
  <si>
    <t>Hüseyin ERKAN</t>
  </si>
  <si>
    <t>Yönetim Kurulu Başkanı</t>
  </si>
  <si>
    <t>Emin ÇATANA</t>
  </si>
  <si>
    <t xml:space="preserve">Genel Müdür                                        </t>
  </si>
  <si>
    <t>İMKB TAKAS VE SAKLAMA BANKASI A.Ş. NAZIM HESAPLAR</t>
  </si>
  <si>
    <t>ÖZKAYNAKLAR</t>
  </si>
  <si>
    <t>Bağımsız Denetimden Geçmiş</t>
  </si>
  <si>
    <t>Bağımsız Denetimden
Geçmiş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</si>
</sst>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F]dd\ mmmm\ yyyy\ dddd"/>
    <numFmt numFmtId="189" formatCode="#,##0;\(#,##0\)"/>
    <numFmt numFmtId="190" formatCode="_(* #,##0_);_(* \(#,##0\);_(* &quot;-&quot;??_);_(@_)"/>
    <numFmt numFmtId="191" formatCode="_(* #,##0.000_);_(* \(#,##0.000\);_(* &quot;-&quot;??_);_(@_)"/>
    <numFmt numFmtId="192" formatCode="_(* #,##0.0_);_(* \(#,##0\);_(* &quot;-&quot;??_);_(@_)"/>
    <numFmt numFmtId="193" formatCode="_(* #,##0.0_);_(* \(#,##0.0\);_(* &quot;-&quot;??_);_(@_)"/>
    <numFmt numFmtId="194" formatCode="_(* #,##0.00_);_(* \(#,##0.0\);_(* &quot;-&quot;??_);_(@_)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_(* #,##0.0000_);_(* \(#,##0.0000\);_(* &quot;-&quot;??_);_(@_)"/>
    <numFmt numFmtId="202" formatCode="0.0"/>
    <numFmt numFmtId="203" formatCode="_(* #,##0.0000_);_(* \(#,##0.0000\);_(* &quot;-&quot;????_);_(@_)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b/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name val="Times New Roman"/>
      <family val="1"/>
    </font>
    <font>
      <sz val="12"/>
      <name val="MS Sans Serif"/>
      <family val="0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sz val="10"/>
      <name val="Arial"/>
      <family val="0"/>
    </font>
    <font>
      <sz val="13"/>
      <name val="Times New Roman"/>
      <family val="1"/>
    </font>
    <font>
      <sz val="14"/>
      <name val="MS Sans Serif"/>
      <family val="0"/>
    </font>
    <font>
      <b/>
      <sz val="14"/>
      <name val="MS Sans Serif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dotted"/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dotted"/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hair"/>
    </border>
    <border>
      <left style="hair"/>
      <right style="dashed"/>
      <top>
        <color indexed="63"/>
      </top>
      <bottom style="thin"/>
    </border>
    <border>
      <left style="dotted"/>
      <right style="dotted"/>
      <top style="hair"/>
      <bottom style="thin"/>
    </border>
    <border>
      <left style="hair"/>
      <right style="thin"/>
      <top style="hair"/>
      <bottom style="thin"/>
    </border>
    <border>
      <left style="hair"/>
      <right style="dotted"/>
      <top style="hair"/>
      <bottom>
        <color indexed="63"/>
      </bottom>
    </border>
    <border>
      <left style="dotted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hair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0">
    <xf numFmtId="0" fontId="0" fillId="0" borderId="0" xfId="0" applyAlignment="1">
      <alignment/>
    </xf>
    <xf numFmtId="0" fontId="13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1" fillId="0" borderId="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4" xfId="0" applyFont="1" applyFill="1" applyBorder="1" applyAlignment="1" quotePrefix="1">
      <alignment horizontal="center"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left"/>
    </xf>
    <xf numFmtId="0" fontId="5" fillId="0" borderId="5" xfId="0" applyFont="1" applyFill="1" applyBorder="1" applyAlignment="1" quotePrefix="1">
      <alignment horizontal="left"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4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0" fontId="11" fillId="0" borderId="9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left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1" fillId="0" borderId="4" xfId="0" applyFont="1" applyFill="1" applyBorder="1" applyAlignment="1" quotePrefix="1">
      <alignment horizontal="center" vertical="justify"/>
    </xf>
    <xf numFmtId="0" fontId="11" fillId="0" borderId="7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center" vertical="justify"/>
    </xf>
    <xf numFmtId="0" fontId="11" fillId="0" borderId="9" xfId="0" applyFont="1" applyFill="1" applyBorder="1" applyAlignment="1">
      <alignment horizontal="center" vertical="justify"/>
    </xf>
    <xf numFmtId="0" fontId="11" fillId="0" borderId="4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1" fillId="0" borderId="9" xfId="0" applyFont="1" applyFill="1" applyBorder="1" applyAlignment="1" quotePrefix="1">
      <alignment horizontal="center" vertical="justify"/>
    </xf>
    <xf numFmtId="0" fontId="6" fillId="0" borderId="0" xfId="0" applyFont="1" applyFill="1" applyBorder="1" applyAlignment="1" quotePrefix="1">
      <alignment horizontal="lef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 vertical="justify"/>
    </xf>
    <xf numFmtId="0" fontId="6" fillId="0" borderId="7" xfId="0" applyFont="1" applyFill="1" applyBorder="1" applyAlignment="1">
      <alignment/>
    </xf>
    <xf numFmtId="0" fontId="11" fillId="0" borderId="0" xfId="0" applyFont="1" applyFill="1" applyBorder="1" applyAlignment="1" quotePrefix="1">
      <alignment horizontal="center" vertical="justify"/>
    </xf>
    <xf numFmtId="0" fontId="11" fillId="0" borderId="0" xfId="0" applyFont="1" applyFill="1" applyAlignment="1">
      <alignment horizontal="center" vertical="justify"/>
    </xf>
    <xf numFmtId="0" fontId="10" fillId="0" borderId="7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6" xfId="0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3" fillId="0" borderId="0" xfId="0" applyFont="1" applyFill="1" applyAlignment="1">
      <alignment/>
    </xf>
    <xf numFmtId="0" fontId="6" fillId="0" borderId="5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1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9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28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9" fillId="0" borderId="6" xfId="0" applyFont="1" applyBorder="1" applyAlignment="1">
      <alignment/>
    </xf>
    <xf numFmtId="0" fontId="15" fillId="0" borderId="7" xfId="0" applyFont="1" applyBorder="1" applyAlignment="1">
      <alignment horizontal="justify" vertical="justify"/>
    </xf>
    <xf numFmtId="0" fontId="9" fillId="0" borderId="12" xfId="0" applyFont="1" applyBorder="1" applyAlignment="1">
      <alignment/>
    </xf>
    <xf numFmtId="0" fontId="15" fillId="0" borderId="0" xfId="0" applyFont="1" applyBorder="1" applyAlignment="1">
      <alignment horizontal="justify" vertical="justify"/>
    </xf>
    <xf numFmtId="0" fontId="15" fillId="0" borderId="18" xfId="0" applyFont="1" applyBorder="1" applyAlignment="1">
      <alignment horizontal="justify" vertical="justify"/>
    </xf>
    <xf numFmtId="0" fontId="9" fillId="0" borderId="18" xfId="0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justify" wrapText="1"/>
    </xf>
    <xf numFmtId="0" fontId="11" fillId="0" borderId="28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4" fillId="0" borderId="0" xfId="0" applyFont="1" applyBorder="1" applyAlignment="1">
      <alignment horizontal="justify" vertical="justify"/>
    </xf>
    <xf numFmtId="0" fontId="11" fillId="0" borderId="1" xfId="0" applyFont="1" applyBorder="1" applyAlignment="1">
      <alignment/>
    </xf>
    <xf numFmtId="0" fontId="10" fillId="0" borderId="0" xfId="0" applyFont="1" applyBorder="1" applyAlignment="1">
      <alignment horizontal="justify" vertical="justify"/>
    </xf>
    <xf numFmtId="0" fontId="11" fillId="0" borderId="28" xfId="0" applyFont="1" applyBorder="1" applyAlignment="1">
      <alignment/>
    </xf>
    <xf numFmtId="0" fontId="11" fillId="0" borderId="0" xfId="0" applyFont="1" applyBorder="1" applyAlignment="1" quotePrefix="1">
      <alignment horizontal="justify" vertical="justify"/>
    </xf>
    <xf numFmtId="0" fontId="24" fillId="0" borderId="0" xfId="0" applyFont="1" applyBorder="1" applyAlignment="1" quotePrefix="1">
      <alignment horizontal="justify" vertical="justify"/>
    </xf>
    <xf numFmtId="0" fontId="10" fillId="0" borderId="0" xfId="0" applyFont="1" applyBorder="1" applyAlignment="1" quotePrefix="1">
      <alignment horizontal="justify" vertical="justify"/>
    </xf>
    <xf numFmtId="0" fontId="11" fillId="0" borderId="5" xfId="0" applyFont="1" applyBorder="1" applyAlignment="1">
      <alignment horizontal="justify" vertical="justify"/>
    </xf>
    <xf numFmtId="0" fontId="10" fillId="0" borderId="5" xfId="0" applyFont="1" applyBorder="1" applyAlignment="1">
      <alignment horizontal="justify" vertical="justify"/>
    </xf>
    <xf numFmtId="0" fontId="11" fillId="0" borderId="5" xfId="0" applyFont="1" applyBorder="1" applyAlignment="1" quotePrefix="1">
      <alignment horizontal="justify" vertical="justify"/>
    </xf>
    <xf numFmtId="0" fontId="11" fillId="0" borderId="3" xfId="0" applyFont="1" applyBorder="1" applyAlignment="1">
      <alignment/>
    </xf>
    <xf numFmtId="0" fontId="11" fillId="0" borderId="10" xfId="0" applyFont="1" applyBorder="1" applyAlignment="1" quotePrefix="1">
      <alignment horizontal="justify" vertical="justify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justify"/>
    </xf>
    <xf numFmtId="0" fontId="12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justify"/>
    </xf>
    <xf numFmtId="0" fontId="9" fillId="0" borderId="7" xfId="0" applyFont="1" applyBorder="1" applyAlignment="1">
      <alignment/>
    </xf>
    <xf numFmtId="0" fontId="16" fillId="0" borderId="1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11" fillId="0" borderId="5" xfId="0" applyFont="1" applyFill="1" applyBorder="1" applyAlignment="1">
      <alignment horizontal="justify" vertical="justify"/>
    </xf>
    <xf numFmtId="0" fontId="11" fillId="0" borderId="0" xfId="0" applyFont="1" applyFill="1" applyBorder="1" applyAlignment="1" quotePrefix="1">
      <alignment horizontal="left" vertical="justify"/>
    </xf>
    <xf numFmtId="0" fontId="10" fillId="0" borderId="5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top"/>
    </xf>
    <xf numFmtId="0" fontId="11" fillId="0" borderId="4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quotePrefix="1">
      <alignment vertical="top"/>
    </xf>
    <xf numFmtId="0" fontId="10" fillId="0" borderId="0" xfId="0" applyFont="1" applyFill="1" applyBorder="1" applyAlignment="1">
      <alignment horizontal="left" vertical="justify"/>
    </xf>
    <xf numFmtId="0" fontId="11" fillId="0" borderId="33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5" fillId="0" borderId="5" xfId="0" applyFont="1" applyFill="1" applyBorder="1" applyAlignment="1">
      <alignment vertical="justify" wrapText="1"/>
    </xf>
    <xf numFmtId="0" fontId="5" fillId="0" borderId="5" xfId="0" applyFont="1" applyFill="1" applyBorder="1" applyAlignment="1">
      <alignment vertical="justify" wrapText="1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6" fillId="0" borderId="5" xfId="0" applyFont="1" applyFill="1" applyBorder="1" applyAlignment="1">
      <alignment vertical="justify" wrapText="1"/>
    </xf>
    <xf numFmtId="0" fontId="11" fillId="0" borderId="5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8" xfId="0" applyFont="1" applyFill="1" applyBorder="1" applyAlignment="1">
      <alignment/>
    </xf>
    <xf numFmtId="0" fontId="5" fillId="0" borderId="5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 quotePrefix="1">
      <alignment horizontal="left" vertical="justify"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 horizontal="left" vertical="justify"/>
    </xf>
    <xf numFmtId="0" fontId="9" fillId="0" borderId="7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Fill="1" applyBorder="1" applyAlignment="1">
      <alignment horizontal="left" vertical="justify"/>
    </xf>
    <xf numFmtId="0" fontId="9" fillId="0" borderId="2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justify"/>
    </xf>
    <xf numFmtId="0" fontId="9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9" fillId="0" borderId="25" xfId="0" applyFont="1" applyFill="1" applyBorder="1" applyAlignment="1">
      <alignment/>
    </xf>
    <xf numFmtId="0" fontId="9" fillId="0" borderId="18" xfId="0" applyFont="1" applyFill="1" applyBorder="1" applyAlignment="1">
      <alignment horizontal="left" vertical="justify"/>
    </xf>
    <xf numFmtId="0" fontId="11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vertical="justify"/>
    </xf>
    <xf numFmtId="0" fontId="9" fillId="0" borderId="18" xfId="0" applyFont="1" applyFill="1" applyBorder="1" applyAlignment="1">
      <alignment wrapText="1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justify"/>
    </xf>
    <xf numFmtId="0" fontId="10" fillId="0" borderId="5" xfId="0" applyFont="1" applyFill="1" applyBorder="1" applyAlignment="1">
      <alignment horizontal="left"/>
    </xf>
    <xf numFmtId="0" fontId="11" fillId="0" borderId="1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justify"/>
    </xf>
    <xf numFmtId="0" fontId="11" fillId="0" borderId="27" xfId="0" applyFont="1" applyFill="1" applyBorder="1" applyAlignment="1" quotePrefix="1">
      <alignment horizontal="center" vertical="justify"/>
    </xf>
    <xf numFmtId="0" fontId="11" fillId="0" borderId="0" xfId="0" applyFont="1" applyFill="1" applyBorder="1" applyAlignment="1" quotePrefix="1">
      <alignment horizontal="center" vertical="justify"/>
    </xf>
    <xf numFmtId="0" fontId="11" fillId="0" borderId="0" xfId="0" applyFont="1" applyFill="1" applyBorder="1" applyAlignment="1">
      <alignment horizontal="left" vertical="justify"/>
    </xf>
    <xf numFmtId="0" fontId="11" fillId="0" borderId="5" xfId="0" applyFont="1" applyFill="1" applyBorder="1" applyAlignment="1">
      <alignment horizontal="left" vertical="justify" wrapText="1"/>
    </xf>
    <xf numFmtId="0" fontId="10" fillId="0" borderId="5" xfId="0" applyFont="1" applyFill="1" applyBorder="1" applyAlignment="1">
      <alignment vertical="justify"/>
    </xf>
    <xf numFmtId="0" fontId="10" fillId="0" borderId="0" xfId="0" applyFont="1" applyFill="1" applyBorder="1" applyAlignment="1">
      <alignment horizontal="center" vertical="justify"/>
    </xf>
    <xf numFmtId="0" fontId="11" fillId="0" borderId="3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justify"/>
    </xf>
    <xf numFmtId="0" fontId="10" fillId="0" borderId="42" xfId="0" applyFont="1" applyFill="1" applyBorder="1" applyAlignment="1" quotePrefix="1">
      <alignment vertical="justify"/>
    </xf>
    <xf numFmtId="0" fontId="10" fillId="0" borderId="10" xfId="0" applyFont="1" applyFill="1" applyBorder="1" applyAlignment="1" quotePrefix="1">
      <alignment horizontal="center" vertical="justify"/>
    </xf>
    <xf numFmtId="0" fontId="10" fillId="0" borderId="42" xfId="0" applyFont="1" applyFill="1" applyBorder="1" applyAlignment="1">
      <alignment horizontal="justify" vertical="justify"/>
    </xf>
    <xf numFmtId="0" fontId="10" fillId="0" borderId="10" xfId="0" applyFont="1" applyFill="1" applyBorder="1" applyAlignment="1">
      <alignment horizontal="center" vertical="justify"/>
    </xf>
    <xf numFmtId="0" fontId="11" fillId="0" borderId="0" xfId="0" applyFont="1" applyFill="1" applyAlignment="1">
      <alignment horizontal="left" vertical="justify"/>
    </xf>
    <xf numFmtId="0" fontId="9" fillId="0" borderId="0" xfId="0" applyFont="1" applyFill="1" applyAlignment="1">
      <alignment horizontal="left" vertical="justify"/>
    </xf>
    <xf numFmtId="0" fontId="10" fillId="0" borderId="2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wrapText="1"/>
    </xf>
    <xf numFmtId="16" fontId="11" fillId="0" borderId="0" xfId="0" applyNumberFormat="1" applyFont="1" applyFill="1" applyAlignment="1" quotePrefix="1">
      <alignment/>
    </xf>
    <xf numFmtId="0" fontId="6" fillId="0" borderId="0" xfId="0" applyFont="1" applyFill="1" applyBorder="1" applyAlignment="1">
      <alignment horizontal="left"/>
    </xf>
    <xf numFmtId="3" fontId="11" fillId="0" borderId="16" xfId="0" applyNumberFormat="1" applyFont="1" applyFill="1" applyBorder="1" applyAlignment="1">
      <alignment horizontal="right"/>
    </xf>
    <xf numFmtId="3" fontId="11" fillId="0" borderId="27" xfId="0" applyNumberFormat="1" applyFont="1" applyFill="1" applyBorder="1" applyAlignment="1">
      <alignment horizontal="right"/>
    </xf>
    <xf numFmtId="3" fontId="11" fillId="0" borderId="33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3" fontId="11" fillId="0" borderId="28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1" fillId="0" borderId="16" xfId="0" applyNumberFormat="1" applyFont="1" applyFill="1" applyBorder="1" applyAlignment="1" quotePrefix="1">
      <alignment horizontal="right" vertical="justify"/>
    </xf>
    <xf numFmtId="3" fontId="11" fillId="0" borderId="27" xfId="0" applyNumberFormat="1" applyFont="1" applyFill="1" applyBorder="1" applyAlignment="1" quotePrefix="1">
      <alignment horizontal="right" vertical="justify"/>
    </xf>
    <xf numFmtId="3" fontId="11" fillId="0" borderId="16" xfId="0" applyNumberFormat="1" applyFont="1" applyFill="1" applyBorder="1" applyAlignment="1">
      <alignment horizontal="right" vertical="justify"/>
    </xf>
    <xf numFmtId="3" fontId="11" fillId="0" borderId="27" xfId="0" applyNumberFormat="1" applyFont="1" applyFill="1" applyBorder="1" applyAlignment="1">
      <alignment horizontal="right" vertical="justify"/>
    </xf>
    <xf numFmtId="3" fontId="11" fillId="0" borderId="33" xfId="0" applyNumberFormat="1" applyFont="1" applyFill="1" applyBorder="1" applyAlignment="1" quotePrefix="1">
      <alignment horizontal="right" vertical="justify"/>
    </xf>
    <xf numFmtId="3" fontId="11" fillId="0" borderId="0" xfId="0" applyNumberFormat="1" applyFont="1" applyFill="1" applyBorder="1" applyAlignment="1" quotePrefix="1">
      <alignment horizontal="right" vertical="justify"/>
    </xf>
    <xf numFmtId="3" fontId="11" fillId="0" borderId="4" xfId="0" applyNumberFormat="1" applyFont="1" applyFill="1" applyBorder="1" applyAlignment="1" quotePrefix="1">
      <alignment horizontal="right" vertical="justify"/>
    </xf>
    <xf numFmtId="3" fontId="11" fillId="0" borderId="28" xfId="0" applyNumberFormat="1" applyFont="1" applyFill="1" applyBorder="1" applyAlignment="1" quotePrefix="1">
      <alignment horizontal="right" vertical="justify"/>
    </xf>
    <xf numFmtId="3" fontId="11" fillId="0" borderId="0" xfId="0" applyNumberFormat="1" applyFont="1" applyFill="1" applyBorder="1" applyAlignment="1">
      <alignment horizontal="right" vertical="justify"/>
    </xf>
    <xf numFmtId="3" fontId="11" fillId="0" borderId="33" xfId="0" applyNumberFormat="1" applyFont="1" applyFill="1" applyBorder="1" applyAlignment="1">
      <alignment horizontal="right" vertical="justify"/>
    </xf>
    <xf numFmtId="3" fontId="11" fillId="0" borderId="4" xfId="0" applyNumberFormat="1" applyFont="1" applyFill="1" applyBorder="1" applyAlignment="1">
      <alignment horizontal="right" vertical="justify"/>
    </xf>
    <xf numFmtId="3" fontId="11" fillId="0" borderId="43" xfId="0" applyNumberFormat="1" applyFont="1" applyFill="1" applyBorder="1" applyAlignment="1" quotePrefix="1">
      <alignment horizontal="right" vertical="justify"/>
    </xf>
    <xf numFmtId="3" fontId="11" fillId="0" borderId="44" xfId="0" applyNumberFormat="1" applyFont="1" applyFill="1" applyBorder="1" applyAlignment="1" quotePrefix="1">
      <alignment horizontal="right" vertical="justify"/>
    </xf>
    <xf numFmtId="3" fontId="11" fillId="0" borderId="43" xfId="0" applyNumberFormat="1" applyFont="1" applyFill="1" applyBorder="1" applyAlignment="1">
      <alignment horizontal="right" vertical="justify"/>
    </xf>
    <xf numFmtId="3" fontId="11" fillId="0" borderId="44" xfId="0" applyNumberFormat="1" applyFont="1" applyFill="1" applyBorder="1" applyAlignment="1">
      <alignment horizontal="right" vertical="justify"/>
    </xf>
    <xf numFmtId="3" fontId="11" fillId="0" borderId="10" xfId="0" applyNumberFormat="1" applyFont="1" applyFill="1" applyBorder="1" applyAlignment="1" quotePrefix="1">
      <alignment horizontal="right" vertical="justify"/>
    </xf>
    <xf numFmtId="3" fontId="11" fillId="0" borderId="45" xfId="0" applyNumberFormat="1" applyFont="1" applyFill="1" applyBorder="1" applyAlignment="1" quotePrefix="1">
      <alignment horizontal="right" vertical="justify"/>
    </xf>
    <xf numFmtId="3" fontId="11" fillId="0" borderId="11" xfId="0" applyNumberFormat="1" applyFont="1" applyFill="1" applyBorder="1" applyAlignment="1" quotePrefix="1">
      <alignment horizontal="right" vertical="justify"/>
    </xf>
    <xf numFmtId="3" fontId="11" fillId="0" borderId="11" xfId="0" applyNumberFormat="1" applyFont="1" applyFill="1" applyBorder="1" applyAlignment="1">
      <alignment horizontal="right"/>
    </xf>
    <xf numFmtId="3" fontId="11" fillId="0" borderId="46" xfId="0" applyNumberFormat="1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6" fillId="0" borderId="5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/>
    </xf>
    <xf numFmtId="0" fontId="10" fillId="0" borderId="4" xfId="0" applyFont="1" applyFill="1" applyBorder="1" applyAlignment="1" quotePrefix="1">
      <alignment horizontal="center"/>
    </xf>
    <xf numFmtId="0" fontId="10" fillId="0" borderId="4" xfId="0" applyFont="1" applyFill="1" applyBorder="1" applyAlignment="1">
      <alignment horizontal="center"/>
    </xf>
    <xf numFmtId="16" fontId="11" fillId="0" borderId="0" xfId="0" applyNumberFormat="1" applyFont="1" applyFill="1" applyBorder="1" applyAlignment="1" quotePrefix="1">
      <alignment horizontal="left"/>
    </xf>
    <xf numFmtId="0" fontId="11" fillId="0" borderId="0" xfId="0" applyFont="1" applyFill="1" applyBorder="1" applyAlignment="1">
      <alignment horizontal="left" wrapText="1"/>
    </xf>
    <xf numFmtId="3" fontId="10" fillId="0" borderId="34" xfId="0" applyNumberFormat="1" applyFont="1" applyFill="1" applyBorder="1" applyAlignment="1">
      <alignment/>
    </xf>
    <xf numFmtId="3" fontId="10" fillId="0" borderId="47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8" xfId="0" applyNumberFormat="1" applyFont="1" applyFill="1" applyBorder="1" applyAlignment="1">
      <alignment/>
    </xf>
    <xf numFmtId="3" fontId="10" fillId="0" borderId="49" xfId="0" applyNumberFormat="1" applyFont="1" applyFill="1" applyBorder="1" applyAlignment="1">
      <alignment/>
    </xf>
    <xf numFmtId="0" fontId="6" fillId="0" borderId="6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 quotePrefix="1">
      <alignment/>
      <protection/>
    </xf>
    <xf numFmtId="0" fontId="6" fillId="0" borderId="7" xfId="0" applyFont="1" applyFill="1" applyBorder="1" applyAlignment="1" applyProtection="1">
      <alignment horizontal="left"/>
      <protection/>
    </xf>
    <xf numFmtId="0" fontId="11" fillId="0" borderId="7" xfId="0" applyFont="1" applyFill="1" applyBorder="1" applyAlignment="1" applyProtection="1">
      <alignment horizontal="center" vertical="justify"/>
      <protection/>
    </xf>
    <xf numFmtId="181" fontId="11" fillId="0" borderId="7" xfId="0" applyNumberFormat="1" applyFont="1" applyFill="1" applyBorder="1" applyAlignment="1" applyProtection="1">
      <alignment/>
      <protection/>
    </xf>
    <xf numFmtId="181" fontId="11" fillId="0" borderId="12" xfId="0" applyNumberFormat="1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 vertical="justify"/>
      <protection/>
    </xf>
    <xf numFmtId="181" fontId="11" fillId="0" borderId="0" xfId="0" applyNumberFormat="1" applyFont="1" applyFill="1" applyBorder="1" applyAlignment="1" applyProtection="1">
      <alignment/>
      <protection/>
    </xf>
    <xf numFmtId="181" fontId="11" fillId="0" borderId="20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 quotePrefix="1">
      <alignment horizontal="center" vertical="justify"/>
      <protection/>
    </xf>
    <xf numFmtId="0" fontId="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 quotePrefix="1">
      <alignment/>
      <protection/>
    </xf>
    <xf numFmtId="0" fontId="11" fillId="0" borderId="2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" vertical="justify"/>
      <protection/>
    </xf>
    <xf numFmtId="0" fontId="11" fillId="0" borderId="10" xfId="0" applyFont="1" applyFill="1" applyBorder="1" applyAlignment="1" applyProtection="1">
      <alignment/>
      <protection/>
    </xf>
    <xf numFmtId="0" fontId="11" fillId="0" borderId="5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6" fillId="0" borderId="28" xfId="0" applyNumberFormat="1" applyFont="1" applyFill="1" applyBorder="1" applyAlignment="1">
      <alignment horizontal="right"/>
    </xf>
    <xf numFmtId="0" fontId="20" fillId="0" borderId="7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20" fillId="0" borderId="9" xfId="0" applyFont="1" applyFill="1" applyBorder="1" applyAlignment="1" applyProtection="1">
      <alignment horizontal="center" wrapText="1"/>
      <protection/>
    </xf>
    <xf numFmtId="0" fontId="20" fillId="0" borderId="2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0" fillId="0" borderId="5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justify"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11" fillId="0" borderId="26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11" fillId="0" borderId="5" xfId="0" applyFont="1" applyFill="1" applyBorder="1" applyAlignment="1" applyProtection="1">
      <alignment/>
      <protection/>
    </xf>
    <xf numFmtId="0" fontId="20" fillId="0" borderId="9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justify"/>
      <protection/>
    </xf>
    <xf numFmtId="0" fontId="5" fillId="0" borderId="20" xfId="0" applyFont="1" applyFill="1" applyBorder="1" applyAlignment="1" applyProtection="1">
      <alignment horizontal="center" vertical="justify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 quotePrefix="1">
      <alignment horizontal="center" vertical="justify"/>
      <protection/>
    </xf>
    <xf numFmtId="0" fontId="6" fillId="0" borderId="4" xfId="0" applyFont="1" applyFill="1" applyBorder="1" applyAlignment="1" applyProtection="1">
      <alignment/>
      <protection/>
    </xf>
    <xf numFmtId="3" fontId="5" fillId="2" borderId="5" xfId="0" applyNumberFormat="1" applyFont="1" applyFill="1" applyBorder="1" applyAlignment="1" applyProtection="1">
      <alignment/>
      <protection/>
    </xf>
    <xf numFmtId="3" fontId="5" fillId="2" borderId="52" xfId="0" applyNumberFormat="1" applyFont="1" applyFill="1" applyBorder="1" applyAlignment="1" applyProtection="1">
      <alignment/>
      <protection/>
    </xf>
    <xf numFmtId="3" fontId="5" fillId="0" borderId="28" xfId="0" applyNumberFormat="1" applyFont="1" applyFill="1" applyBorder="1" applyAlignment="1" applyProtection="1">
      <alignment/>
      <protection/>
    </xf>
    <xf numFmtId="16" fontId="6" fillId="0" borderId="0" xfId="0" applyNumberFormat="1" applyFont="1" applyFill="1" applyBorder="1" applyAlignment="1" applyProtection="1">
      <alignment/>
      <protection/>
    </xf>
    <xf numFmtId="3" fontId="5" fillId="2" borderId="5" xfId="0" applyNumberFormat="1" applyFont="1" applyFill="1" applyBorder="1" applyAlignment="1" applyProtection="1">
      <alignment horizontal="right"/>
      <protection/>
    </xf>
    <xf numFmtId="3" fontId="5" fillId="0" borderId="5" xfId="0" applyNumberFormat="1" applyFont="1" applyFill="1" applyBorder="1" applyAlignment="1" applyProtection="1">
      <alignment horizontal="right"/>
      <protection/>
    </xf>
    <xf numFmtId="3" fontId="6" fillId="2" borderId="5" xfId="0" applyNumberFormat="1" applyFont="1" applyFill="1" applyBorder="1" applyAlignment="1" applyProtection="1">
      <alignment horizontal="right"/>
      <protection/>
    </xf>
    <xf numFmtId="3" fontId="6" fillId="2" borderId="52" xfId="0" applyNumberFormat="1" applyFont="1" applyFill="1" applyBorder="1" applyAlignment="1" applyProtection="1">
      <alignment/>
      <protection/>
    </xf>
    <xf numFmtId="3" fontId="6" fillId="0" borderId="5" xfId="0" applyNumberFormat="1" applyFont="1" applyFill="1" applyBorder="1" applyAlignment="1" applyProtection="1">
      <alignment horizontal="right"/>
      <protection/>
    </xf>
    <xf numFmtId="3" fontId="6" fillId="0" borderId="28" xfId="0" applyNumberFormat="1" applyFont="1" applyFill="1" applyBorder="1" applyAlignment="1" applyProtection="1">
      <alignment/>
      <protection/>
    </xf>
    <xf numFmtId="14" fontId="6" fillId="0" borderId="0" xfId="0" applyNumberFormat="1" applyFont="1" applyFill="1" applyBorder="1" applyAlignment="1" applyProtection="1" quotePrefix="1">
      <alignment/>
      <protection/>
    </xf>
    <xf numFmtId="3" fontId="5" fillId="2" borderId="5" xfId="0" applyNumberFormat="1" applyFont="1" applyFill="1" applyBorder="1" applyAlignment="1" applyProtection="1" quotePrefix="1">
      <alignment horizontal="right"/>
      <protection/>
    </xf>
    <xf numFmtId="3" fontId="5" fillId="0" borderId="5" xfId="0" applyNumberFormat="1" applyFont="1" applyFill="1" applyBorder="1" applyAlignment="1" applyProtection="1" quotePrefix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 applyProtection="1" quotePrefix="1">
      <alignment/>
      <protection/>
    </xf>
    <xf numFmtId="3" fontId="6" fillId="2" borderId="5" xfId="0" applyNumberFormat="1" applyFont="1" applyFill="1" applyBorder="1" applyAlignment="1" applyProtection="1" quotePrefix="1">
      <alignment horizontal="right"/>
      <protection/>
    </xf>
    <xf numFmtId="3" fontId="6" fillId="0" borderId="5" xfId="0" applyNumberFormat="1" applyFont="1" applyFill="1" applyBorder="1" applyAlignment="1" applyProtection="1" quotePrefix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20" fillId="0" borderId="5" xfId="0" applyFont="1" applyFill="1" applyBorder="1" applyAlignment="1" applyProtection="1">
      <alignment/>
      <protection/>
    </xf>
    <xf numFmtId="3" fontId="6" fillId="0" borderId="5" xfId="0" applyNumberFormat="1" applyFont="1" applyFill="1" applyBorder="1" applyAlignment="1" applyProtection="1">
      <alignment horizontal="right"/>
      <protection/>
    </xf>
    <xf numFmtId="3" fontId="6" fillId="2" borderId="5" xfId="0" applyNumberFormat="1" applyFont="1" applyFill="1" applyBorder="1" applyAlignment="1" applyProtection="1">
      <alignment horizontal="right"/>
      <protection/>
    </xf>
    <xf numFmtId="3" fontId="6" fillId="2" borderId="52" xfId="0" applyNumberFormat="1" applyFont="1" applyFill="1" applyBorder="1" applyAlignment="1" applyProtection="1">
      <alignment/>
      <protection/>
    </xf>
    <xf numFmtId="3" fontId="6" fillId="0" borderId="28" xfId="0" applyNumberFormat="1" applyFont="1" applyFill="1" applyBorder="1" applyAlignment="1" applyProtection="1">
      <alignment/>
      <protection/>
    </xf>
    <xf numFmtId="16" fontId="6" fillId="0" borderId="0" xfId="0" applyNumberFormat="1" applyFont="1" applyFill="1" applyBorder="1" applyAlignment="1" applyProtection="1" quotePrefix="1">
      <alignment/>
      <protection/>
    </xf>
    <xf numFmtId="3" fontId="6" fillId="2" borderId="52" xfId="0" applyNumberFormat="1" applyFont="1" applyFill="1" applyBorder="1" applyAlignment="1" applyProtection="1">
      <alignment horizontal="right"/>
      <protection/>
    </xf>
    <xf numFmtId="3" fontId="6" fillId="0" borderId="28" xfId="0" applyNumberFormat="1" applyFont="1" applyFill="1" applyBorder="1" applyAlignment="1" applyProtection="1">
      <alignment horizontal="right"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3" fontId="5" fillId="2" borderId="42" xfId="0" applyNumberFormat="1" applyFont="1" applyFill="1" applyBorder="1" applyAlignment="1" applyProtection="1">
      <alignment horizontal="right"/>
      <protection/>
    </xf>
    <xf numFmtId="3" fontId="5" fillId="2" borderId="54" xfId="0" applyNumberFormat="1" applyFont="1" applyFill="1" applyBorder="1" applyAlignment="1" applyProtection="1">
      <alignment horizontal="right"/>
      <protection/>
    </xf>
    <xf numFmtId="3" fontId="5" fillId="0" borderId="46" xfId="0" applyNumberFormat="1" applyFont="1" applyFill="1" applyBorder="1" applyAlignment="1" applyProtection="1">
      <alignment horizontal="right"/>
      <protection/>
    </xf>
    <xf numFmtId="0" fontId="20" fillId="0" borderId="6" xfId="0" applyFont="1" applyFill="1" applyBorder="1" applyAlignment="1" applyProtection="1">
      <alignment/>
      <protection/>
    </xf>
    <xf numFmtId="189" fontId="20" fillId="0" borderId="7" xfId="0" applyNumberFormat="1" applyFont="1" applyFill="1" applyBorder="1" applyAlignment="1" applyProtection="1">
      <alignment horizontal="right"/>
      <protection/>
    </xf>
    <xf numFmtId="189" fontId="20" fillId="0" borderId="12" xfId="0" applyNumberFormat="1" applyFont="1" applyFill="1" applyBorder="1" applyAlignment="1" applyProtection="1">
      <alignment horizontal="right"/>
      <protection/>
    </xf>
    <xf numFmtId="0" fontId="20" fillId="0" borderId="1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89" fontId="20" fillId="0" borderId="0" xfId="0" applyNumberFormat="1" applyFont="1" applyFill="1" applyBorder="1" applyAlignment="1" applyProtection="1">
      <alignment horizontal="right"/>
      <protection/>
    </xf>
    <xf numFmtId="189" fontId="20" fillId="0" borderId="20" xfId="0" applyNumberFormat="1" applyFont="1" applyFill="1" applyBorder="1" applyAlignment="1" applyProtection="1">
      <alignment horizontal="right"/>
      <protection/>
    </xf>
    <xf numFmtId="0" fontId="30" fillId="0" borderId="0" xfId="0" applyFont="1" applyFill="1" applyBorder="1" applyAlignment="1" applyProtection="1">
      <alignment/>
      <protection/>
    </xf>
    <xf numFmtId="0" fontId="20" fillId="0" borderId="3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189" fontId="20" fillId="0" borderId="10" xfId="0" applyNumberFormat="1" applyFont="1" applyFill="1" applyBorder="1" applyAlignment="1" applyProtection="1">
      <alignment horizontal="right"/>
      <protection/>
    </xf>
    <xf numFmtId="189" fontId="20" fillId="0" borderId="50" xfId="0" applyNumberFormat="1" applyFont="1" applyFill="1" applyBorder="1" applyAlignment="1" applyProtection="1">
      <alignment horizontal="right"/>
      <protection/>
    </xf>
    <xf numFmtId="181" fontId="19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16" fillId="0" borderId="6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181" fontId="19" fillId="0" borderId="7" xfId="0" applyNumberFormat="1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/>
    </xf>
    <xf numFmtId="181" fontId="19" fillId="0" borderId="20" xfId="0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/>
    </xf>
    <xf numFmtId="181" fontId="19" fillId="0" borderId="10" xfId="0" applyNumberFormat="1" applyFont="1" applyFill="1" applyBorder="1" applyAlignment="1">
      <alignment horizontal="right"/>
    </xf>
    <xf numFmtId="181" fontId="19" fillId="0" borderId="50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 quotePrefix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 quotePrefix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 quotePrefix="1">
      <alignment horizontal="right" vertical="justify"/>
    </xf>
    <xf numFmtId="3" fontId="10" fillId="0" borderId="16" xfId="0" applyNumberFormat="1" applyFont="1" applyFill="1" applyBorder="1" applyAlignment="1" quotePrefix="1">
      <alignment horizontal="right" vertical="justify"/>
    </xf>
    <xf numFmtId="3" fontId="10" fillId="0" borderId="16" xfId="0" applyNumberFormat="1" applyFont="1" applyFill="1" applyBorder="1" applyAlignment="1">
      <alignment horizontal="right" vertical="justify"/>
    </xf>
    <xf numFmtId="3" fontId="10" fillId="0" borderId="34" xfId="0" applyNumberFormat="1" applyFont="1" applyFill="1" applyBorder="1" applyAlignment="1" quotePrefix="1">
      <alignment horizontal="right" vertical="justify"/>
    </xf>
    <xf numFmtId="3" fontId="10" fillId="0" borderId="0" xfId="0" applyNumberFormat="1" applyFont="1" applyFill="1" applyAlignment="1">
      <alignment horizontal="right"/>
    </xf>
    <xf numFmtId="3" fontId="10" fillId="0" borderId="55" xfId="0" applyNumberFormat="1" applyFont="1" applyFill="1" applyBorder="1" applyAlignment="1" quotePrefix="1">
      <alignment horizontal="right" vertical="justify"/>
    </xf>
    <xf numFmtId="3" fontId="11" fillId="0" borderId="28" xfId="0" applyNumberFormat="1" applyFont="1" applyFill="1" applyBorder="1" applyAlignment="1" quotePrefix="1">
      <alignment horizontal="right" vertical="justify"/>
    </xf>
    <xf numFmtId="3" fontId="10" fillId="0" borderId="56" xfId="0" applyNumberFormat="1" applyFont="1" applyFill="1" applyBorder="1" applyAlignment="1" quotePrefix="1">
      <alignment horizontal="right" vertical="justify"/>
    </xf>
    <xf numFmtId="190" fontId="11" fillId="0" borderId="4" xfId="21" applyNumberFormat="1" applyFont="1" applyFill="1" applyBorder="1">
      <alignment/>
      <protection/>
    </xf>
    <xf numFmtId="190" fontId="11" fillId="0" borderId="28" xfId="21" applyNumberFormat="1" applyFont="1" applyFill="1" applyBorder="1">
      <alignment/>
      <protection/>
    </xf>
    <xf numFmtId="190" fontId="11" fillId="0" borderId="4" xfId="21" applyNumberFormat="1" applyFont="1" applyFill="1" applyBorder="1" applyAlignment="1">
      <alignment vertical="top" wrapText="1"/>
      <protection/>
    </xf>
    <xf numFmtId="190" fontId="11" fillId="0" borderId="28" xfId="21" applyNumberFormat="1" applyFont="1" applyFill="1" applyBorder="1" applyAlignment="1">
      <alignment vertical="top" wrapText="1"/>
      <protection/>
    </xf>
    <xf numFmtId="194" fontId="11" fillId="0" borderId="4" xfId="21" applyNumberFormat="1" applyFont="1" applyFill="1" applyBorder="1" applyAlignment="1">
      <alignment vertical="top" wrapText="1"/>
      <protection/>
    </xf>
    <xf numFmtId="43" fontId="11" fillId="0" borderId="28" xfId="21" applyNumberFormat="1" applyFont="1" applyFill="1" applyBorder="1" applyAlignment="1">
      <alignment vertical="top" wrapText="1"/>
      <protection/>
    </xf>
    <xf numFmtId="1" fontId="4" fillId="0" borderId="11" xfId="0" applyNumberFormat="1" applyFont="1" applyFill="1" applyBorder="1" applyAlignment="1">
      <alignment horizontal="right"/>
    </xf>
    <xf numFmtId="1" fontId="4" fillId="0" borderId="46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0" fillId="0" borderId="20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 quotePrefix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50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vertical="top" wrapText="1"/>
    </xf>
    <xf numFmtId="3" fontId="11" fillId="0" borderId="0" xfId="0" applyNumberFormat="1" applyFont="1" applyBorder="1" applyAlignment="1">
      <alignment horizontal="right"/>
    </xf>
    <xf numFmtId="189" fontId="12" fillId="2" borderId="5" xfId="0" applyNumberFormat="1" applyFont="1" applyFill="1" applyBorder="1" applyAlignment="1" applyProtection="1">
      <alignment horizontal="right"/>
      <protection locked="0"/>
    </xf>
    <xf numFmtId="189" fontId="12" fillId="0" borderId="20" xfId="0" applyNumberFormat="1" applyFont="1" applyFill="1" applyBorder="1" applyAlignment="1" applyProtection="1">
      <alignment horizontal="right"/>
      <protection locked="0"/>
    </xf>
    <xf numFmtId="189" fontId="12" fillId="0" borderId="5" xfId="0" applyNumberFormat="1" applyFont="1" applyFill="1" applyBorder="1" applyAlignment="1" applyProtection="1">
      <alignment horizontal="right"/>
      <protection locked="0"/>
    </xf>
    <xf numFmtId="0" fontId="11" fillId="0" borderId="6" xfId="0" applyFont="1" applyBorder="1" applyAlignment="1">
      <alignment/>
    </xf>
    <xf numFmtId="0" fontId="10" fillId="0" borderId="7" xfId="0" applyFont="1" applyBorder="1" applyAlignment="1">
      <alignment horizontal="justify" vertical="justify"/>
    </xf>
    <xf numFmtId="0" fontId="11" fillId="0" borderId="7" xfId="0" applyFont="1" applyBorder="1" applyAlignment="1">
      <alignment horizontal="justify" vertical="justify"/>
    </xf>
    <xf numFmtId="0" fontId="11" fillId="0" borderId="7" xfId="0" applyFont="1" applyBorder="1" applyAlignment="1">
      <alignment/>
    </xf>
    <xf numFmtId="0" fontId="11" fillId="0" borderId="12" xfId="0" applyFont="1" applyBorder="1" applyAlignment="1">
      <alignment/>
    </xf>
    <xf numFmtId="3" fontId="16" fillId="0" borderId="20" xfId="0" applyNumberFormat="1" applyFont="1" applyFill="1" applyBorder="1" applyAlignment="1" applyProtection="1">
      <alignment horizontal="right"/>
      <protection/>
    </xf>
    <xf numFmtId="0" fontId="9" fillId="0" borderId="6" xfId="0" applyFont="1" applyFill="1" applyBorder="1" applyAlignment="1" applyProtection="1">
      <alignment wrapText="1"/>
      <protection/>
    </xf>
    <xf numFmtId="0" fontId="9" fillId="0" borderId="7" xfId="0" applyFont="1" applyFill="1" applyBorder="1" applyAlignment="1" applyProtection="1">
      <alignment wrapText="1"/>
      <protection/>
    </xf>
    <xf numFmtId="0" fontId="12" fillId="0" borderId="7" xfId="0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wrapText="1"/>
      <protection/>
    </xf>
    <xf numFmtId="0" fontId="9" fillId="0" borderId="1" xfId="0" applyFont="1" applyFill="1" applyBorder="1" applyAlignment="1" applyProtection="1">
      <alignment/>
      <protection/>
    </xf>
    <xf numFmtId="0" fontId="11" fillId="0" borderId="9" xfId="0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/>
      <protection/>
    </xf>
    <xf numFmtId="0" fontId="14" fillId="0" borderId="5" xfId="0" applyFont="1" applyFill="1" applyBorder="1" applyAlignment="1" applyProtection="1">
      <alignment/>
      <protection/>
    </xf>
    <xf numFmtId="0" fontId="11" fillId="0" borderId="5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/>
      <protection/>
    </xf>
    <xf numFmtId="0" fontId="11" fillId="0" borderId="2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5" xfId="0" applyFont="1" applyFill="1" applyBorder="1" applyAlignment="1" applyProtection="1">
      <alignment horizontal="center"/>
      <protection/>
    </xf>
    <xf numFmtId="0" fontId="12" fillId="0" borderId="5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 quotePrefix="1">
      <alignment/>
      <protection/>
    </xf>
    <xf numFmtId="0" fontId="12" fillId="0" borderId="5" xfId="0" applyFont="1" applyFill="1" applyBorder="1" applyAlignment="1" applyProtection="1">
      <alignment/>
      <protection/>
    </xf>
    <xf numFmtId="189" fontId="14" fillId="2" borderId="5" xfId="0" applyNumberFormat="1" applyFont="1" applyFill="1" applyBorder="1" applyAlignment="1" applyProtection="1">
      <alignment horizontal="right"/>
      <protection/>
    </xf>
    <xf numFmtId="189" fontId="14" fillId="0" borderId="20" xfId="0" applyNumberFormat="1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/>
    </xf>
    <xf numFmtId="189" fontId="12" fillId="0" borderId="5" xfId="0" applyNumberFormat="1" applyFont="1" applyFill="1" applyBorder="1" applyAlignment="1" applyProtection="1">
      <alignment horizontal="right"/>
      <protection/>
    </xf>
    <xf numFmtId="0" fontId="12" fillId="0" borderId="2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 quotePrefix="1">
      <alignment/>
      <protection/>
    </xf>
    <xf numFmtId="189" fontId="12" fillId="0" borderId="20" xfId="0" applyNumberFormat="1" applyFont="1" applyFill="1" applyBorder="1" applyAlignment="1" applyProtection="1">
      <alignment horizontal="right"/>
      <protection/>
    </xf>
    <xf numFmtId="0" fontId="11" fillId="0" borderId="5" xfId="0" applyFont="1" applyFill="1" applyBorder="1" applyAlignment="1" applyProtection="1" quotePrefix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5" xfId="0" applyFont="1" applyFill="1" applyBorder="1" applyAlignment="1" applyProtection="1">
      <alignment/>
      <protection/>
    </xf>
    <xf numFmtId="14" fontId="11" fillId="0" borderId="0" xfId="0" applyNumberFormat="1" applyFont="1" applyFill="1" applyBorder="1" applyAlignment="1" applyProtection="1" quotePrefix="1">
      <alignment/>
      <protection/>
    </xf>
    <xf numFmtId="0" fontId="19" fillId="0" borderId="5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/>
      <protection/>
    </xf>
    <xf numFmtId="189" fontId="14" fillId="0" borderId="5" xfId="0" applyNumberFormat="1" applyFont="1" applyFill="1" applyBorder="1" applyAlignment="1" applyProtection="1">
      <alignment horizontal="right"/>
      <protection/>
    </xf>
    <xf numFmtId="0" fontId="11" fillId="0" borderId="4" xfId="0" applyFont="1" applyFill="1" applyBorder="1" applyAlignment="1" applyProtection="1">
      <alignment horizontal="center"/>
      <protection/>
    </xf>
    <xf numFmtId="189" fontId="12" fillId="0" borderId="4" xfId="0" applyNumberFormat="1" applyFont="1" applyFill="1" applyBorder="1" applyAlignment="1" applyProtection="1">
      <alignment horizontal="right"/>
      <protection/>
    </xf>
    <xf numFmtId="0" fontId="12" fillId="0" borderId="28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189" fontId="14" fillId="0" borderId="4" xfId="0" applyNumberFormat="1" applyFont="1" applyFill="1" applyBorder="1" applyAlignment="1" applyProtection="1">
      <alignment horizontal="right"/>
      <protection/>
    </xf>
    <xf numFmtId="0" fontId="14" fillId="0" borderId="28" xfId="0" applyFont="1" applyFill="1" applyBorder="1" applyAlignment="1" applyProtection="1">
      <alignment/>
      <protection/>
    </xf>
    <xf numFmtId="189" fontId="14" fillId="2" borderId="4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189" fontId="14" fillId="0" borderId="28" xfId="0" applyNumberFormat="1" applyFont="1" applyFill="1" applyBorder="1" applyAlignment="1" applyProtection="1">
      <alignment horizontal="right"/>
      <protection/>
    </xf>
    <xf numFmtId="0" fontId="11" fillId="0" borderId="4" xfId="0" applyFont="1" applyFill="1" applyBorder="1" applyAlignment="1" applyProtection="1" quotePrefix="1">
      <alignment horizontal="center"/>
      <protection/>
    </xf>
    <xf numFmtId="0" fontId="9" fillId="0" borderId="3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0" fontId="12" fillId="0" borderId="42" xfId="0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 quotePrefix="1">
      <alignment horizontal="center"/>
      <protection/>
    </xf>
    <xf numFmtId="189" fontId="14" fillId="0" borderId="11" xfId="0" applyNumberFormat="1" applyFont="1" applyFill="1" applyBorder="1" applyAlignment="1" applyProtection="1">
      <alignment horizontal="right"/>
      <protection/>
    </xf>
    <xf numFmtId="189" fontId="14" fillId="0" borderId="46" xfId="0" applyNumberFormat="1" applyFont="1" applyFill="1" applyBorder="1" applyAlignment="1" applyProtection="1">
      <alignment horizontal="right"/>
      <protection/>
    </xf>
    <xf numFmtId="0" fontId="16" fillId="0" borderId="6" xfId="0" applyFont="1" applyFill="1" applyBorder="1" applyAlignment="1" applyProtection="1">
      <alignment/>
      <protection/>
    </xf>
    <xf numFmtId="0" fontId="16" fillId="0" borderId="7" xfId="0" applyFont="1" applyFill="1" applyBorder="1" applyAlignment="1" applyProtection="1">
      <alignment/>
      <protection/>
    </xf>
    <xf numFmtId="181" fontId="19" fillId="0" borderId="7" xfId="0" applyNumberFormat="1" applyFont="1" applyFill="1" applyBorder="1" applyAlignment="1" applyProtection="1">
      <alignment horizontal="right"/>
      <protection/>
    </xf>
    <xf numFmtId="181" fontId="19" fillId="0" borderId="12" xfId="0" applyNumberFormat="1" applyFont="1" applyFill="1" applyBorder="1" applyAlignment="1" applyProtection="1">
      <alignment horizontal="right"/>
      <protection/>
    </xf>
    <xf numFmtId="0" fontId="16" fillId="0" borderId="1" xfId="0" applyFont="1" applyFill="1" applyBorder="1" applyAlignment="1" applyProtection="1">
      <alignment/>
      <protection/>
    </xf>
    <xf numFmtId="181" fontId="19" fillId="0" borderId="0" xfId="0" applyNumberFormat="1" applyFont="1" applyFill="1" applyBorder="1" applyAlignment="1" applyProtection="1">
      <alignment horizontal="right"/>
      <protection/>
    </xf>
    <xf numFmtId="181" fontId="19" fillId="0" borderId="20" xfId="0" applyNumberFormat="1" applyFont="1" applyFill="1" applyBorder="1" applyAlignment="1" applyProtection="1">
      <alignment horizontal="right"/>
      <protection/>
    </xf>
    <xf numFmtId="0" fontId="16" fillId="0" borderId="3" xfId="0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/>
      <protection/>
    </xf>
    <xf numFmtId="181" fontId="19" fillId="0" borderId="10" xfId="0" applyNumberFormat="1" applyFont="1" applyFill="1" applyBorder="1" applyAlignment="1" applyProtection="1">
      <alignment horizontal="right"/>
      <protection/>
    </xf>
    <xf numFmtId="181" fontId="19" fillId="0" borderId="5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11" fillId="0" borderId="7" xfId="0" applyFont="1" applyFill="1" applyBorder="1" applyAlignment="1">
      <alignment horizontal="left" vertical="justify"/>
    </xf>
    <xf numFmtId="0" fontId="11" fillId="0" borderId="7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justify"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9" fillId="0" borderId="3" xfId="0" applyFont="1" applyFill="1" applyBorder="1" applyAlignment="1" applyProtection="1">
      <alignment wrapText="1"/>
      <protection/>
    </xf>
    <xf numFmtId="3" fontId="6" fillId="2" borderId="5" xfId="0" applyNumberFormat="1" applyFont="1" applyFill="1" applyBorder="1" applyAlignment="1" applyProtection="1" quotePrefix="1">
      <alignment horizontal="right"/>
      <protection/>
    </xf>
    <xf numFmtId="3" fontId="6" fillId="0" borderId="5" xfId="0" applyNumberFormat="1" applyFont="1" applyFill="1" applyBorder="1" applyAlignment="1" applyProtection="1" quotePrefix="1">
      <alignment horizontal="right"/>
      <protection/>
    </xf>
    <xf numFmtId="3" fontId="5" fillId="2" borderId="5" xfId="0" applyNumberFormat="1" applyFont="1" applyFill="1" applyBorder="1" applyAlignment="1" applyProtection="1">
      <alignment horizontal="right"/>
      <protection/>
    </xf>
    <xf numFmtId="3" fontId="5" fillId="2" borderId="52" xfId="0" applyNumberFormat="1" applyFont="1" applyFill="1" applyBorder="1" applyAlignment="1" applyProtection="1">
      <alignment/>
      <protection/>
    </xf>
    <xf numFmtId="3" fontId="5" fillId="0" borderId="5" xfId="0" applyNumberFormat="1" applyFont="1" applyFill="1" applyBorder="1" applyAlignment="1" applyProtection="1">
      <alignment horizontal="right"/>
      <protection/>
    </xf>
    <xf numFmtId="3" fontId="5" fillId="0" borderId="28" xfId="0" applyNumberFormat="1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3" fontId="10" fillId="0" borderId="57" xfId="0" applyNumberFormat="1" applyFont="1" applyFill="1" applyBorder="1" applyAlignment="1" applyProtection="1">
      <alignment/>
      <protection locked="0"/>
    </xf>
    <xf numFmtId="3" fontId="10" fillId="0" borderId="34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Fill="1" applyBorder="1" applyAlignment="1" applyProtection="1">
      <alignment/>
      <protection locked="0"/>
    </xf>
    <xf numFmtId="3" fontId="10" fillId="0" borderId="15" xfId="0" applyNumberFormat="1" applyFont="1" applyFill="1" applyBorder="1" applyAlignment="1" applyProtection="1">
      <alignment/>
      <protection locked="0"/>
    </xf>
    <xf numFmtId="3" fontId="10" fillId="0" borderId="16" xfId="0" applyNumberFormat="1" applyFont="1" applyFill="1" applyBorder="1" applyAlignment="1" applyProtection="1">
      <alignment/>
      <protection locked="0"/>
    </xf>
    <xf numFmtId="0" fontId="27" fillId="0" borderId="5" xfId="0" applyFont="1" applyBorder="1" applyAlignment="1">
      <alignment horizontal="justify" vertical="justify" wrapText="1"/>
    </xf>
    <xf numFmtId="0" fontId="14" fillId="0" borderId="5" xfId="0" applyFont="1" applyBorder="1" applyAlignment="1">
      <alignment horizontal="justify" vertical="justify" wrapText="1"/>
    </xf>
    <xf numFmtId="0" fontId="10" fillId="0" borderId="5" xfId="0" applyFont="1" applyBorder="1" applyAlignment="1">
      <alignment horizontal="justify" vertical="justify" wrapText="1"/>
    </xf>
    <xf numFmtId="0" fontId="24" fillId="0" borderId="5" xfId="0" applyFont="1" applyBorder="1" applyAlignment="1">
      <alignment horizontal="justify" vertical="justify" wrapText="1"/>
    </xf>
    <xf numFmtId="190" fontId="10" fillId="0" borderId="4" xfId="21" applyNumberFormat="1" applyFont="1" applyFill="1" applyBorder="1" applyAlignment="1">
      <alignment vertical="top" wrapText="1"/>
      <protection/>
    </xf>
    <xf numFmtId="190" fontId="10" fillId="0" borderId="28" xfId="21" applyNumberFormat="1" applyFont="1" applyFill="1" applyBorder="1" applyAlignment="1">
      <alignment vertical="top" wrapText="1"/>
      <protection/>
    </xf>
    <xf numFmtId="201" fontId="11" fillId="0" borderId="4" xfId="21" applyNumberFormat="1" applyFont="1" applyFill="1" applyBorder="1" applyAlignment="1">
      <alignment vertical="top" wrapText="1"/>
      <protection/>
    </xf>
    <xf numFmtId="201" fontId="11" fillId="0" borderId="28" xfId="21" applyNumberFormat="1" applyFont="1" applyFill="1" applyBorder="1" applyAlignment="1">
      <alignment vertical="top" wrapText="1"/>
      <protection/>
    </xf>
    <xf numFmtId="43" fontId="11" fillId="0" borderId="4" xfId="21" applyNumberFormat="1" applyFont="1" applyFill="1" applyBorder="1" applyAlignment="1">
      <alignment vertical="top" wrapText="1"/>
      <protection/>
    </xf>
    <xf numFmtId="0" fontId="11" fillId="0" borderId="42" xfId="0" applyFont="1" applyBorder="1" applyAlignment="1">
      <alignment horizontal="justify" vertical="justify" wrapText="1"/>
    </xf>
    <xf numFmtId="190" fontId="11" fillId="0" borderId="11" xfId="21" applyNumberFormat="1" applyFont="1" applyFill="1" applyBorder="1" applyAlignment="1">
      <alignment vertical="top" wrapText="1"/>
      <protection/>
    </xf>
    <xf numFmtId="190" fontId="11" fillId="0" borderId="46" xfId="21" applyNumberFormat="1" applyFont="1" applyFill="1" applyBorder="1" applyAlignment="1">
      <alignment vertical="top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/>
      <protection/>
    </xf>
    <xf numFmtId="3" fontId="6" fillId="0" borderId="4" xfId="0" applyNumberFormat="1" applyFont="1" applyFill="1" applyBorder="1" applyAlignment="1" applyProtection="1">
      <alignment horizontal="right"/>
      <protection locked="0"/>
    </xf>
    <xf numFmtId="3" fontId="6" fillId="0" borderId="28" xfId="0" applyNumberFormat="1" applyFont="1" applyFill="1" applyBorder="1" applyAlignment="1" applyProtection="1">
      <alignment horizontal="right"/>
      <protection locked="0"/>
    </xf>
    <xf numFmtId="3" fontId="6" fillId="0" borderId="4" xfId="0" applyNumberFormat="1" applyFont="1" applyFill="1" applyBorder="1" applyAlignment="1" applyProtection="1" quotePrefix="1">
      <alignment horizontal="right"/>
      <protection locked="0"/>
    </xf>
    <xf numFmtId="3" fontId="6" fillId="0" borderId="28" xfId="0" applyNumberFormat="1" applyFont="1" applyFill="1" applyBorder="1" applyAlignment="1" applyProtection="1" quotePrefix="1">
      <alignment horizontal="right"/>
      <protection locked="0"/>
    </xf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0" borderId="28" xfId="0" applyNumberFormat="1" applyFont="1" applyFill="1" applyBorder="1" applyAlignment="1" applyProtection="1">
      <alignment horizontal="right"/>
      <protection locked="0"/>
    </xf>
    <xf numFmtId="3" fontId="6" fillId="2" borderId="5" xfId="0" applyNumberFormat="1" applyFont="1" applyFill="1" applyBorder="1" applyAlignment="1" applyProtection="1">
      <alignment horizontal="right"/>
      <protection locked="0"/>
    </xf>
    <xf numFmtId="3" fontId="6" fillId="0" borderId="5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wrapText="1"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89" fontId="10" fillId="0" borderId="5" xfId="0" applyNumberFormat="1" applyFont="1" applyFill="1" applyBorder="1" applyAlignment="1" applyProtection="1">
      <alignment horizontal="right"/>
      <protection locked="0"/>
    </xf>
    <xf numFmtId="189" fontId="11" fillId="0" borderId="5" xfId="0" applyNumberFormat="1" applyFont="1" applyFill="1" applyBorder="1" applyAlignment="1" applyProtection="1">
      <alignment horizontal="right"/>
      <protection locked="0"/>
    </xf>
    <xf numFmtId="3" fontId="11" fillId="0" borderId="17" xfId="0" applyNumberFormat="1" applyFont="1" applyFill="1" applyBorder="1" applyAlignment="1">
      <alignment horizontal="right"/>
    </xf>
    <xf numFmtId="189" fontId="10" fillId="0" borderId="17" xfId="0" applyNumberFormat="1" applyFont="1" applyFill="1" applyBorder="1" applyAlignment="1" applyProtection="1">
      <alignment horizontal="right"/>
      <protection locked="0"/>
    </xf>
    <xf numFmtId="189" fontId="11" fillId="0" borderId="17" xfId="0" applyNumberFormat="1" applyFont="1" applyFill="1" applyBorder="1" applyAlignment="1" applyProtection="1">
      <alignment horizontal="right"/>
      <protection locked="0"/>
    </xf>
    <xf numFmtId="3" fontId="11" fillId="0" borderId="58" xfId="0" applyNumberFormat="1" applyFont="1" applyFill="1" applyBorder="1" applyAlignment="1">
      <alignment horizontal="right"/>
    </xf>
    <xf numFmtId="0" fontId="9" fillId="0" borderId="3" xfId="0" applyFont="1" applyBorder="1" applyAlignment="1">
      <alignment/>
    </xf>
    <xf numFmtId="0" fontId="15" fillId="0" borderId="10" xfId="0" applyFont="1" applyBorder="1" applyAlignment="1">
      <alignment horizontal="justify" vertical="justify"/>
    </xf>
    <xf numFmtId="0" fontId="11" fillId="0" borderId="10" xfId="0" applyFont="1" applyBorder="1" applyAlignment="1">
      <alignment horizontal="justify" vertical="justify"/>
    </xf>
    <xf numFmtId="0" fontId="9" fillId="0" borderId="10" xfId="0" applyFont="1" applyBorder="1" applyAlignment="1">
      <alignment/>
    </xf>
    <xf numFmtId="0" fontId="9" fillId="0" borderId="50" xfId="0" applyFont="1" applyBorder="1" applyAlignment="1">
      <alignment/>
    </xf>
    <xf numFmtId="189" fontId="10" fillId="0" borderId="34" xfId="0" applyNumberFormat="1" applyFont="1" applyFill="1" applyBorder="1" applyAlignment="1" applyProtection="1">
      <alignment horizontal="right"/>
      <protection locked="0"/>
    </xf>
    <xf numFmtId="0" fontId="11" fillId="0" borderId="59" xfId="0" applyFont="1" applyFill="1" applyBorder="1" applyAlignment="1">
      <alignment/>
    </xf>
    <xf numFmtId="0" fontId="11" fillId="0" borderId="5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 vertical="justify" wrapText="1"/>
    </xf>
    <xf numFmtId="0" fontId="6" fillId="0" borderId="64" xfId="0" applyFont="1" applyFill="1" applyBorder="1" applyAlignment="1">
      <alignment horizontal="center" vertical="justify" wrapText="1"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 horizontal="center" wrapText="1"/>
      <protection/>
    </xf>
    <xf numFmtId="0" fontId="11" fillId="0" borderId="24" xfId="0" applyFont="1" applyFill="1" applyBorder="1" applyAlignment="1" applyProtection="1">
      <alignment horizontal="center" wrapText="1"/>
      <protection/>
    </xf>
    <xf numFmtId="0" fontId="27" fillId="0" borderId="0" xfId="0" applyFont="1" applyBorder="1" applyAlignment="1">
      <alignment horizontal="justify" vertical="justify" wrapText="1"/>
    </xf>
    <xf numFmtId="0" fontId="11" fillId="0" borderId="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6" fillId="0" borderId="2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 wrapText="1"/>
      <protection/>
    </xf>
    <xf numFmtId="0" fontId="20" fillId="0" borderId="18" xfId="0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wrapText="1"/>
    </xf>
    <xf numFmtId="0" fontId="5" fillId="0" borderId="69" xfId="0" applyFont="1" applyFill="1" applyBorder="1" applyAlignment="1" applyProtection="1">
      <alignment horizontal="center" wrapText="1"/>
      <protection/>
    </xf>
    <xf numFmtId="0" fontId="30" fillId="0" borderId="69" xfId="0" applyFont="1" applyFill="1" applyBorder="1" applyAlignment="1" applyProtection="1">
      <alignment horizontal="center" wrapText="1"/>
      <protection/>
    </xf>
    <xf numFmtId="0" fontId="30" fillId="0" borderId="70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wrapText="1"/>
    </xf>
    <xf numFmtId="0" fontId="0" fillId="0" borderId="6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top" wrapText="1"/>
    </xf>
    <xf numFmtId="0" fontId="20" fillId="0" borderId="5" xfId="0" applyFont="1" applyBorder="1" applyAlignment="1">
      <alignment wrapText="1"/>
    </xf>
    <xf numFmtId="0" fontId="5" fillId="0" borderId="5" xfId="0" applyFont="1" applyFill="1" applyBorder="1" applyAlignment="1">
      <alignment vertical="justify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11" fillId="0" borderId="7" xfId="0" applyFont="1" applyFill="1" applyBorder="1" applyAlignment="1">
      <alignment vertical="justify"/>
    </xf>
    <xf numFmtId="0" fontId="14" fillId="0" borderId="0" xfId="0" applyFont="1" applyFill="1" applyBorder="1" applyAlignment="1">
      <alignment vertical="justify" wrapText="1"/>
    </xf>
    <xf numFmtId="0" fontId="15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11" fillId="0" borderId="5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justify" wrapText="1"/>
    </xf>
    <xf numFmtId="0" fontId="25" fillId="0" borderId="0" xfId="0" applyFont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justify"/>
    </xf>
    <xf numFmtId="0" fontId="9" fillId="0" borderId="14" xfId="0" applyFont="1" applyBorder="1" applyAlignment="1">
      <alignment horizontal="center" vertical="justify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KBNK-En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showGridLines="0" tabSelected="1" zoomScale="75" zoomScaleNormal="75" workbookViewId="0" topLeftCell="B1">
      <selection activeCell="B1" sqref="B1"/>
    </sheetView>
  </sheetViews>
  <sheetFormatPr defaultColWidth="9.140625" defaultRowHeight="12.75"/>
  <cols>
    <col min="1" max="1" width="2.7109375" style="95" hidden="1" customWidth="1"/>
    <col min="2" max="2" width="9.00390625" style="95" customWidth="1"/>
    <col min="3" max="3" width="78.57421875" style="95" customWidth="1"/>
    <col min="4" max="4" width="8.421875" style="95" customWidth="1"/>
    <col min="5" max="5" width="13.28125" style="95" customWidth="1"/>
    <col min="6" max="6" width="10.8515625" style="9" customWidth="1"/>
    <col min="7" max="7" width="13.7109375" style="95" customWidth="1"/>
    <col min="8" max="8" width="11.7109375" style="95" customWidth="1"/>
    <col min="9" max="9" width="9.8515625" style="95" customWidth="1"/>
    <col min="10" max="10" width="13.7109375" style="95" customWidth="1"/>
    <col min="11" max="16384" width="9.140625" style="95" customWidth="1"/>
  </cols>
  <sheetData>
    <row r="1" spans="1:17" ht="9.75" customHeight="1">
      <c r="A1" s="20"/>
      <c r="B1" s="21"/>
      <c r="C1" s="21"/>
      <c r="D1" s="21"/>
      <c r="E1" s="21"/>
      <c r="F1" s="54"/>
      <c r="G1" s="21"/>
      <c r="H1" s="21"/>
      <c r="I1" s="21"/>
      <c r="J1" s="55"/>
      <c r="L1" s="37"/>
      <c r="M1" s="37"/>
      <c r="N1" s="37"/>
      <c r="O1" s="37"/>
      <c r="P1" s="37"/>
      <c r="Q1" s="37"/>
    </row>
    <row r="2" spans="1:17" ht="15.75">
      <c r="A2" s="5"/>
      <c r="B2" s="634" t="s">
        <v>702</v>
      </c>
      <c r="C2" s="635"/>
      <c r="D2" s="635"/>
      <c r="E2" s="635"/>
      <c r="F2" s="636"/>
      <c r="G2" s="635"/>
      <c r="H2" s="635"/>
      <c r="I2" s="635"/>
      <c r="J2" s="637"/>
      <c r="L2" s="2"/>
      <c r="M2" s="2"/>
      <c r="N2" s="2"/>
      <c r="O2" s="2"/>
      <c r="P2" s="2"/>
      <c r="Q2" s="2"/>
    </row>
    <row r="3" spans="1:17" ht="15" customHeight="1">
      <c r="A3" s="5"/>
      <c r="B3" s="643"/>
      <c r="C3" s="643"/>
      <c r="D3" s="643"/>
      <c r="E3" s="643"/>
      <c r="F3" s="643"/>
      <c r="G3" s="643"/>
      <c r="H3" s="643"/>
      <c r="I3" s="643"/>
      <c r="J3" s="644"/>
      <c r="L3" s="632"/>
      <c r="M3" s="633"/>
      <c r="N3" s="633"/>
      <c r="O3" s="633"/>
      <c r="P3" s="633"/>
      <c r="Q3" s="633"/>
    </row>
    <row r="4" spans="1:17" ht="9.75" customHeight="1">
      <c r="A4" s="4"/>
      <c r="B4" s="22"/>
      <c r="C4" s="22"/>
      <c r="D4" s="23"/>
      <c r="E4" s="638" t="s">
        <v>155</v>
      </c>
      <c r="F4" s="639"/>
      <c r="G4" s="639"/>
      <c r="H4" s="639"/>
      <c r="I4" s="639"/>
      <c r="J4" s="640"/>
      <c r="L4" s="63"/>
      <c r="M4" s="63"/>
      <c r="N4" s="63"/>
      <c r="O4" s="63"/>
      <c r="P4" s="63"/>
      <c r="Q4" s="63"/>
    </row>
    <row r="5" spans="1:10" ht="15.75" customHeight="1">
      <c r="A5" s="5"/>
      <c r="B5" s="9"/>
      <c r="C5" s="9"/>
      <c r="D5" s="24"/>
      <c r="E5" s="641"/>
      <c r="F5" s="636"/>
      <c r="G5" s="636"/>
      <c r="H5" s="636"/>
      <c r="I5" s="636"/>
      <c r="J5" s="637"/>
    </row>
    <row r="6" spans="1:10" ht="15.75" customHeight="1">
      <c r="A6" s="5"/>
      <c r="B6" s="9"/>
      <c r="C6" s="9"/>
      <c r="D6" s="602"/>
      <c r="E6" s="645" t="s">
        <v>743</v>
      </c>
      <c r="F6" s="639"/>
      <c r="G6" s="646"/>
      <c r="H6" s="647" t="s">
        <v>743</v>
      </c>
      <c r="I6" s="639"/>
      <c r="J6" s="640"/>
    </row>
    <row r="7" spans="1:10" ht="15.75" customHeight="1">
      <c r="A7" s="5"/>
      <c r="B7" s="9"/>
      <c r="C7" s="9"/>
      <c r="D7" s="602"/>
      <c r="E7" s="605"/>
      <c r="F7" s="604" t="s">
        <v>141</v>
      </c>
      <c r="G7" s="606"/>
      <c r="H7" s="608"/>
      <c r="I7" s="604" t="s">
        <v>142</v>
      </c>
      <c r="J7" s="609"/>
    </row>
    <row r="8" spans="1:10" ht="15.75" customHeight="1">
      <c r="A8" s="5"/>
      <c r="B8" s="9"/>
      <c r="C8" s="280" t="s">
        <v>58</v>
      </c>
      <c r="D8" s="603" t="s">
        <v>92</v>
      </c>
      <c r="E8" s="56"/>
      <c r="F8" s="553" t="s">
        <v>703</v>
      </c>
      <c r="G8" s="607"/>
      <c r="H8" s="610"/>
      <c r="I8" s="553" t="s">
        <v>704</v>
      </c>
      <c r="J8" s="57"/>
    </row>
    <row r="9" spans="1:10" ht="15.75" customHeight="1">
      <c r="A9" s="5"/>
      <c r="B9" s="9"/>
      <c r="C9" s="280"/>
      <c r="D9" s="25"/>
      <c r="E9" s="58" t="s">
        <v>138</v>
      </c>
      <c r="F9" s="59" t="s">
        <v>139</v>
      </c>
      <c r="G9" s="59" t="s">
        <v>140</v>
      </c>
      <c r="H9" s="59" t="s">
        <v>138</v>
      </c>
      <c r="I9" s="59" t="s">
        <v>139</v>
      </c>
      <c r="J9" s="60" t="s">
        <v>140</v>
      </c>
    </row>
    <row r="10" spans="1:10" s="96" customFormat="1" ht="15.75">
      <c r="A10" s="6"/>
      <c r="B10" s="26" t="s">
        <v>15</v>
      </c>
      <c r="C10" s="26" t="s">
        <v>128</v>
      </c>
      <c r="D10" s="27" t="s">
        <v>91</v>
      </c>
      <c r="E10" s="554">
        <v>6054</v>
      </c>
      <c r="F10" s="555">
        <v>2556</v>
      </c>
      <c r="G10" s="286">
        <f>+E10+F10</f>
        <v>8610</v>
      </c>
      <c r="H10" s="554">
        <v>20217</v>
      </c>
      <c r="I10" s="555">
        <v>630</v>
      </c>
      <c r="J10" s="287">
        <f>+H10+I10</f>
        <v>20847</v>
      </c>
    </row>
    <row r="11" spans="1:10" s="96" customFormat="1" ht="15.75">
      <c r="A11" s="7"/>
      <c r="B11" s="11" t="s">
        <v>20</v>
      </c>
      <c r="C11" s="12" t="s">
        <v>697</v>
      </c>
      <c r="D11" s="13" t="s">
        <v>93</v>
      </c>
      <c r="E11" s="288">
        <f>+E12+E16+E20</f>
        <v>2877</v>
      </c>
      <c r="F11" s="288">
        <f>+F12+F16+F20</f>
        <v>0</v>
      </c>
      <c r="G11" s="289">
        <f>+E11+F11</f>
        <v>2877</v>
      </c>
      <c r="H11" s="288">
        <f>+H12+H16+H20</f>
        <v>2445</v>
      </c>
      <c r="I11" s="288">
        <f>+I12+I16+I20</f>
        <v>0</v>
      </c>
      <c r="J11" s="290">
        <f>+H11+I11</f>
        <v>2445</v>
      </c>
    </row>
    <row r="12" spans="1:10" s="96" customFormat="1" ht="15.75">
      <c r="A12" s="5"/>
      <c r="B12" s="10" t="s">
        <v>42</v>
      </c>
      <c r="C12" s="15" t="s">
        <v>556</v>
      </c>
      <c r="D12" s="282"/>
      <c r="E12" s="288">
        <f>SUM(E13:E15)</f>
        <v>2877</v>
      </c>
      <c r="F12" s="288">
        <f>SUM(F13:F15)</f>
        <v>0</v>
      </c>
      <c r="G12" s="289">
        <f aca="true" t="shared" si="0" ref="G12:G74">+E12+F12</f>
        <v>2877</v>
      </c>
      <c r="H12" s="288">
        <f>SUM(H13:H15)</f>
        <v>2445</v>
      </c>
      <c r="I12" s="288">
        <f>SUM(I13:I15)</f>
        <v>0</v>
      </c>
      <c r="J12" s="290">
        <f aca="true" t="shared" si="1" ref="J12:J74">+H12+I12</f>
        <v>2445</v>
      </c>
    </row>
    <row r="13" spans="1:10" ht="15.75">
      <c r="A13" s="5"/>
      <c r="B13" s="10" t="s">
        <v>73</v>
      </c>
      <c r="C13" s="9" t="s">
        <v>129</v>
      </c>
      <c r="D13" s="25"/>
      <c r="E13" s="556">
        <v>2877</v>
      </c>
      <c r="F13" s="292">
        <v>0</v>
      </c>
      <c r="G13" s="292">
        <f t="shared" si="0"/>
        <v>2877</v>
      </c>
      <c r="H13" s="556">
        <v>2445</v>
      </c>
      <c r="I13" s="292">
        <v>0</v>
      </c>
      <c r="J13" s="293">
        <f t="shared" si="1"/>
        <v>2445</v>
      </c>
    </row>
    <row r="14" spans="1:10" ht="15.75">
      <c r="A14" s="5"/>
      <c r="B14" s="10" t="s">
        <v>74</v>
      </c>
      <c r="C14" s="9" t="s">
        <v>436</v>
      </c>
      <c r="D14" s="25"/>
      <c r="E14" s="291">
        <v>0</v>
      </c>
      <c r="F14" s="292">
        <v>0</v>
      </c>
      <c r="G14" s="292">
        <f t="shared" si="0"/>
        <v>0</v>
      </c>
      <c r="H14" s="291">
        <v>0</v>
      </c>
      <c r="I14" s="292">
        <v>0</v>
      </c>
      <c r="J14" s="293">
        <f t="shared" si="1"/>
        <v>0</v>
      </c>
    </row>
    <row r="15" spans="1:10" ht="15.75">
      <c r="A15" s="5"/>
      <c r="B15" s="10" t="s">
        <v>75</v>
      </c>
      <c r="C15" s="9" t="s">
        <v>112</v>
      </c>
      <c r="D15" s="25"/>
      <c r="E15" s="291">
        <v>0</v>
      </c>
      <c r="F15" s="292">
        <v>0</v>
      </c>
      <c r="G15" s="292">
        <f t="shared" si="0"/>
        <v>0</v>
      </c>
      <c r="H15" s="291">
        <v>0</v>
      </c>
      <c r="I15" s="292">
        <v>0</v>
      </c>
      <c r="J15" s="293">
        <f t="shared" si="1"/>
        <v>0</v>
      </c>
    </row>
    <row r="16" spans="1:10" s="96" customFormat="1" ht="15.75">
      <c r="A16" s="7"/>
      <c r="B16" s="10" t="s">
        <v>43</v>
      </c>
      <c r="C16" s="15" t="s">
        <v>600</v>
      </c>
      <c r="D16" s="282"/>
      <c r="E16" s="288">
        <f>SUM(E17:E19)</f>
        <v>0</v>
      </c>
      <c r="F16" s="288">
        <f>SUM(F17:F19)</f>
        <v>0</v>
      </c>
      <c r="G16" s="289">
        <f t="shared" si="0"/>
        <v>0</v>
      </c>
      <c r="H16" s="288">
        <f>SUM(H17:H19)</f>
        <v>0</v>
      </c>
      <c r="I16" s="288">
        <f>SUM(I17:I19)</f>
        <v>0</v>
      </c>
      <c r="J16" s="290">
        <f t="shared" si="1"/>
        <v>0</v>
      </c>
    </row>
    <row r="17" spans="1:10" ht="15.75">
      <c r="A17" s="5"/>
      <c r="B17" s="10" t="s">
        <v>433</v>
      </c>
      <c r="C17" s="9" t="s">
        <v>129</v>
      </c>
      <c r="D17" s="13"/>
      <c r="E17" s="291">
        <v>0</v>
      </c>
      <c r="F17" s="291">
        <v>0</v>
      </c>
      <c r="G17" s="292">
        <f t="shared" si="0"/>
        <v>0</v>
      </c>
      <c r="H17" s="291">
        <v>0</v>
      </c>
      <c r="I17" s="291">
        <v>0</v>
      </c>
      <c r="J17" s="293">
        <f t="shared" si="1"/>
        <v>0</v>
      </c>
    </row>
    <row r="18" spans="1:10" ht="15.75">
      <c r="A18" s="5"/>
      <c r="B18" s="10" t="s">
        <v>434</v>
      </c>
      <c r="C18" s="9" t="s">
        <v>436</v>
      </c>
      <c r="D18" s="13"/>
      <c r="E18" s="291">
        <v>0</v>
      </c>
      <c r="F18" s="291">
        <v>0</v>
      </c>
      <c r="G18" s="292">
        <f t="shared" si="0"/>
        <v>0</v>
      </c>
      <c r="H18" s="291">
        <v>0</v>
      </c>
      <c r="I18" s="291">
        <v>0</v>
      </c>
      <c r="J18" s="293">
        <f t="shared" si="1"/>
        <v>0</v>
      </c>
    </row>
    <row r="19" spans="1:10" ht="15.75">
      <c r="A19" s="5"/>
      <c r="B19" s="10" t="s">
        <v>435</v>
      </c>
      <c r="C19" s="9" t="s">
        <v>112</v>
      </c>
      <c r="D19" s="13"/>
      <c r="E19" s="291">
        <v>0</v>
      </c>
      <c r="F19" s="291">
        <v>0</v>
      </c>
      <c r="G19" s="292">
        <f t="shared" si="0"/>
        <v>0</v>
      </c>
      <c r="H19" s="291">
        <v>0</v>
      </c>
      <c r="I19" s="291">
        <v>0</v>
      </c>
      <c r="J19" s="293">
        <f t="shared" si="1"/>
        <v>0</v>
      </c>
    </row>
    <row r="20" spans="1:10" ht="15.75">
      <c r="A20" s="5"/>
      <c r="B20" s="10" t="s">
        <v>44</v>
      </c>
      <c r="C20" s="9" t="s">
        <v>450</v>
      </c>
      <c r="D20" s="13"/>
      <c r="E20" s="291">
        <v>0</v>
      </c>
      <c r="F20" s="291">
        <v>0</v>
      </c>
      <c r="G20" s="292">
        <f t="shared" si="0"/>
        <v>0</v>
      </c>
      <c r="H20" s="291">
        <v>0</v>
      </c>
      <c r="I20" s="291">
        <v>0</v>
      </c>
      <c r="J20" s="293">
        <f t="shared" si="1"/>
        <v>0</v>
      </c>
    </row>
    <row r="21" spans="1:10" s="96" customFormat="1" ht="15.75">
      <c r="A21" s="7"/>
      <c r="B21" s="158" t="s">
        <v>19</v>
      </c>
      <c r="C21" s="157" t="s">
        <v>588</v>
      </c>
      <c r="D21" s="159" t="s">
        <v>94</v>
      </c>
      <c r="E21" s="557">
        <v>166285</v>
      </c>
      <c r="F21" s="558">
        <v>23001</v>
      </c>
      <c r="G21" s="289">
        <f t="shared" si="0"/>
        <v>189286</v>
      </c>
      <c r="H21" s="557">
        <v>101216</v>
      </c>
      <c r="I21" s="558">
        <v>6081</v>
      </c>
      <c r="J21" s="290">
        <f t="shared" si="1"/>
        <v>107297</v>
      </c>
    </row>
    <row r="22" spans="1:10" s="96" customFormat="1" ht="15.75">
      <c r="A22" s="7"/>
      <c r="B22" s="11" t="s">
        <v>18</v>
      </c>
      <c r="C22" s="157" t="s">
        <v>558</v>
      </c>
      <c r="D22" s="159"/>
      <c r="E22" s="288">
        <f>SUM(E23:E25)</f>
        <v>919420</v>
      </c>
      <c r="F22" s="288">
        <f>SUM(F23:F25)</f>
        <v>0</v>
      </c>
      <c r="G22" s="289">
        <f t="shared" si="0"/>
        <v>919420</v>
      </c>
      <c r="H22" s="288">
        <f>SUM(H23:H25)</f>
        <v>333952</v>
      </c>
      <c r="I22" s="288">
        <f>SUM(I23:I25)</f>
        <v>0</v>
      </c>
      <c r="J22" s="290">
        <f t="shared" si="1"/>
        <v>333952</v>
      </c>
    </row>
    <row r="23" spans="1:10" ht="15.75">
      <c r="A23" s="5"/>
      <c r="B23" s="10" t="s">
        <v>61</v>
      </c>
      <c r="C23" s="130" t="s">
        <v>559</v>
      </c>
      <c r="D23" s="159"/>
      <c r="E23" s="556">
        <v>910898</v>
      </c>
      <c r="F23" s="292">
        <v>0</v>
      </c>
      <c r="G23" s="292">
        <f t="shared" si="0"/>
        <v>910898</v>
      </c>
      <c r="H23" s="556">
        <v>326475</v>
      </c>
      <c r="I23" s="292">
        <v>0</v>
      </c>
      <c r="J23" s="293">
        <f t="shared" si="1"/>
        <v>326475</v>
      </c>
    </row>
    <row r="24" spans="1:10" ht="15.75">
      <c r="A24" s="5"/>
      <c r="B24" s="10" t="s">
        <v>62</v>
      </c>
      <c r="C24" s="130" t="s">
        <v>560</v>
      </c>
      <c r="D24" s="159"/>
      <c r="E24" s="291">
        <v>0</v>
      </c>
      <c r="F24" s="292">
        <v>0</v>
      </c>
      <c r="G24" s="292">
        <f t="shared" si="0"/>
        <v>0</v>
      </c>
      <c r="H24" s="291">
        <v>0</v>
      </c>
      <c r="I24" s="292">
        <v>0</v>
      </c>
      <c r="J24" s="293">
        <f t="shared" si="1"/>
        <v>0</v>
      </c>
    </row>
    <row r="25" spans="1:10" ht="15.75">
      <c r="A25" s="5"/>
      <c r="B25" s="10" t="s">
        <v>108</v>
      </c>
      <c r="C25" s="130" t="s">
        <v>561</v>
      </c>
      <c r="D25" s="159"/>
      <c r="E25" s="556">
        <v>8522</v>
      </c>
      <c r="F25" s="292">
        <v>0</v>
      </c>
      <c r="G25" s="292">
        <f t="shared" si="0"/>
        <v>8522</v>
      </c>
      <c r="H25" s="556">
        <v>7477</v>
      </c>
      <c r="I25" s="292">
        <v>0</v>
      </c>
      <c r="J25" s="293">
        <f t="shared" si="1"/>
        <v>7477</v>
      </c>
    </row>
    <row r="26" spans="1:10" s="96" customFormat="1" ht="15.75">
      <c r="A26" s="7"/>
      <c r="B26" s="11" t="s">
        <v>17</v>
      </c>
      <c r="C26" s="12" t="s">
        <v>557</v>
      </c>
      <c r="D26" s="13" t="s">
        <v>95</v>
      </c>
      <c r="E26" s="288">
        <f>SUM(E27:E29)</f>
        <v>461</v>
      </c>
      <c r="F26" s="288">
        <f>SUM(F27:F29)</f>
        <v>0</v>
      </c>
      <c r="G26" s="289">
        <f t="shared" si="0"/>
        <v>461</v>
      </c>
      <c r="H26" s="288">
        <f>SUM(H27:H29)</f>
        <v>461</v>
      </c>
      <c r="I26" s="288">
        <f>SUM(I27:I29)</f>
        <v>0</v>
      </c>
      <c r="J26" s="290">
        <f t="shared" si="1"/>
        <v>461</v>
      </c>
    </row>
    <row r="27" spans="1:10" ht="15.75">
      <c r="A27" s="5"/>
      <c r="B27" s="10" t="s">
        <v>49</v>
      </c>
      <c r="C27" s="9" t="s">
        <v>436</v>
      </c>
      <c r="D27" s="13"/>
      <c r="E27" s="556">
        <v>461</v>
      </c>
      <c r="F27" s="291">
        <v>0</v>
      </c>
      <c r="G27" s="292">
        <f t="shared" si="0"/>
        <v>461</v>
      </c>
      <c r="H27" s="556">
        <v>461</v>
      </c>
      <c r="I27" s="291">
        <v>0</v>
      </c>
      <c r="J27" s="293">
        <f t="shared" si="1"/>
        <v>461</v>
      </c>
    </row>
    <row r="28" spans="1:10" ht="15.75">
      <c r="A28" s="5"/>
      <c r="B28" s="10" t="s">
        <v>50</v>
      </c>
      <c r="C28" s="15" t="s">
        <v>129</v>
      </c>
      <c r="D28" s="13"/>
      <c r="E28" s="291">
        <v>0</v>
      </c>
      <c r="F28" s="291">
        <v>0</v>
      </c>
      <c r="G28" s="292">
        <f t="shared" si="0"/>
        <v>0</v>
      </c>
      <c r="H28" s="291">
        <v>0</v>
      </c>
      <c r="I28" s="291">
        <v>0</v>
      </c>
      <c r="J28" s="293">
        <f t="shared" si="1"/>
        <v>0</v>
      </c>
    </row>
    <row r="29" spans="1:10" ht="15.75">
      <c r="A29" s="5"/>
      <c r="B29" s="10" t="s">
        <v>294</v>
      </c>
      <c r="C29" s="14" t="s">
        <v>3</v>
      </c>
      <c r="D29" s="13"/>
      <c r="E29" s="291">
        <v>0</v>
      </c>
      <c r="F29" s="291">
        <v>0</v>
      </c>
      <c r="G29" s="292">
        <f t="shared" si="0"/>
        <v>0</v>
      </c>
      <c r="H29" s="291">
        <v>0</v>
      </c>
      <c r="I29" s="291">
        <v>0</v>
      </c>
      <c r="J29" s="293">
        <f t="shared" si="1"/>
        <v>0</v>
      </c>
    </row>
    <row r="30" spans="1:10" ht="15.75">
      <c r="A30" s="5"/>
      <c r="B30" s="11" t="s">
        <v>22</v>
      </c>
      <c r="C30" s="28" t="s">
        <v>151</v>
      </c>
      <c r="D30" s="13" t="s">
        <v>96</v>
      </c>
      <c r="E30" s="288">
        <f>+E31+E34-E35</f>
        <v>24452</v>
      </c>
      <c r="F30" s="288">
        <f>+F31+F34-F35</f>
        <v>0</v>
      </c>
      <c r="G30" s="289">
        <f t="shared" si="0"/>
        <v>24452</v>
      </c>
      <c r="H30" s="288">
        <f>+H31+H34-H35</f>
        <v>20372</v>
      </c>
      <c r="I30" s="288">
        <f>+I31+I34-I35</f>
        <v>0</v>
      </c>
      <c r="J30" s="290">
        <f t="shared" si="1"/>
        <v>20372</v>
      </c>
    </row>
    <row r="31" spans="1:10" s="96" customFormat="1" ht="15.75">
      <c r="A31" s="7"/>
      <c r="B31" s="10" t="s">
        <v>84</v>
      </c>
      <c r="C31" s="9" t="s">
        <v>502</v>
      </c>
      <c r="D31" s="283"/>
      <c r="E31" s="288">
        <f>SUM(E32:E33)</f>
        <v>24452</v>
      </c>
      <c r="F31" s="288">
        <f>SUM(F32:F33)</f>
        <v>0</v>
      </c>
      <c r="G31" s="289">
        <f t="shared" si="0"/>
        <v>24452</v>
      </c>
      <c r="H31" s="288">
        <f>SUM(H32:H33)</f>
        <v>20372</v>
      </c>
      <c r="I31" s="288">
        <f>SUM(I32:I33)</f>
        <v>0</v>
      </c>
      <c r="J31" s="290">
        <f t="shared" si="1"/>
        <v>20372</v>
      </c>
    </row>
    <row r="32" spans="1:10" ht="15.75">
      <c r="A32" s="5"/>
      <c r="B32" s="10" t="s">
        <v>671</v>
      </c>
      <c r="C32" s="9" t="s">
        <v>670</v>
      </c>
      <c r="D32" s="25"/>
      <c r="E32" s="291">
        <v>0</v>
      </c>
      <c r="F32" s="291">
        <v>0</v>
      </c>
      <c r="G32" s="292">
        <f t="shared" si="0"/>
        <v>0</v>
      </c>
      <c r="H32" s="291">
        <v>0</v>
      </c>
      <c r="I32" s="291">
        <v>0</v>
      </c>
      <c r="J32" s="293">
        <f t="shared" si="1"/>
        <v>0</v>
      </c>
    </row>
    <row r="33" spans="1:10" ht="15.75">
      <c r="A33" s="5"/>
      <c r="B33" s="10" t="s">
        <v>672</v>
      </c>
      <c r="C33" s="9" t="s">
        <v>2</v>
      </c>
      <c r="D33" s="25"/>
      <c r="E33" s="556">
        <v>24452</v>
      </c>
      <c r="F33" s="291">
        <v>0</v>
      </c>
      <c r="G33" s="292">
        <f t="shared" si="0"/>
        <v>24452</v>
      </c>
      <c r="H33" s="556">
        <v>20372</v>
      </c>
      <c r="I33" s="291">
        <v>0</v>
      </c>
      <c r="J33" s="293">
        <f t="shared" si="1"/>
        <v>20372</v>
      </c>
    </row>
    <row r="34" spans="1:10" ht="15.75">
      <c r="A34" s="5"/>
      <c r="B34" s="10" t="s">
        <v>85</v>
      </c>
      <c r="C34" s="9" t="s">
        <v>113</v>
      </c>
      <c r="D34" s="25"/>
      <c r="E34" s="291">
        <v>0</v>
      </c>
      <c r="F34" s="291">
        <v>0</v>
      </c>
      <c r="G34" s="292">
        <f t="shared" si="0"/>
        <v>0</v>
      </c>
      <c r="H34" s="291">
        <v>0</v>
      </c>
      <c r="I34" s="291">
        <v>0</v>
      </c>
      <c r="J34" s="293">
        <f t="shared" si="1"/>
        <v>0</v>
      </c>
    </row>
    <row r="35" spans="1:10" ht="15.75">
      <c r="A35" s="5"/>
      <c r="B35" s="10" t="s">
        <v>133</v>
      </c>
      <c r="C35" s="9" t="s">
        <v>114</v>
      </c>
      <c r="D35" s="25"/>
      <c r="E35" s="291">
        <v>0</v>
      </c>
      <c r="F35" s="291">
        <v>0</v>
      </c>
      <c r="G35" s="292">
        <f t="shared" si="0"/>
        <v>0</v>
      </c>
      <c r="H35" s="291">
        <v>0</v>
      </c>
      <c r="I35" s="291">
        <v>0</v>
      </c>
      <c r="J35" s="293">
        <f t="shared" si="1"/>
        <v>0</v>
      </c>
    </row>
    <row r="36" spans="1:10" ht="15.75">
      <c r="A36" s="5"/>
      <c r="B36" s="11" t="s">
        <v>21</v>
      </c>
      <c r="C36" s="11" t="s">
        <v>115</v>
      </c>
      <c r="D36" s="13"/>
      <c r="E36" s="288">
        <v>0</v>
      </c>
      <c r="F36" s="288">
        <v>0</v>
      </c>
      <c r="G36" s="289">
        <f t="shared" si="0"/>
        <v>0</v>
      </c>
      <c r="H36" s="288">
        <v>0</v>
      </c>
      <c r="I36" s="288">
        <v>0</v>
      </c>
      <c r="J36" s="290">
        <f t="shared" si="1"/>
        <v>0</v>
      </c>
    </row>
    <row r="37" spans="1:10" s="96" customFormat="1" ht="15.75">
      <c r="A37" s="7"/>
      <c r="B37" s="11" t="s">
        <v>23</v>
      </c>
      <c r="C37" s="12" t="s">
        <v>575</v>
      </c>
      <c r="D37" s="13" t="s">
        <v>97</v>
      </c>
      <c r="E37" s="288">
        <f>SUM(E38:E39)</f>
        <v>93095</v>
      </c>
      <c r="F37" s="288">
        <f>SUM(F38:F39)</f>
        <v>0</v>
      </c>
      <c r="G37" s="289">
        <f t="shared" si="0"/>
        <v>93095</v>
      </c>
      <c r="H37" s="288">
        <f>SUM(H38:H39)</f>
        <v>88980</v>
      </c>
      <c r="I37" s="288">
        <f>SUM(I38:I39)</f>
        <v>0</v>
      </c>
      <c r="J37" s="290">
        <f t="shared" si="1"/>
        <v>88980</v>
      </c>
    </row>
    <row r="38" spans="1:10" ht="15.75">
      <c r="A38" s="5"/>
      <c r="B38" s="10" t="s">
        <v>134</v>
      </c>
      <c r="C38" s="9" t="s">
        <v>129</v>
      </c>
      <c r="D38" s="25"/>
      <c r="E38" s="556">
        <v>93095</v>
      </c>
      <c r="F38" s="291">
        <v>0</v>
      </c>
      <c r="G38" s="292">
        <f t="shared" si="0"/>
        <v>93095</v>
      </c>
      <c r="H38" s="556">
        <v>88980</v>
      </c>
      <c r="I38" s="291">
        <v>0</v>
      </c>
      <c r="J38" s="293">
        <f t="shared" si="1"/>
        <v>88980</v>
      </c>
    </row>
    <row r="39" spans="1:10" ht="15.75">
      <c r="A39" s="5"/>
      <c r="B39" s="10" t="s">
        <v>135</v>
      </c>
      <c r="C39" s="9" t="s">
        <v>112</v>
      </c>
      <c r="D39" s="25"/>
      <c r="E39" s="291">
        <v>0</v>
      </c>
      <c r="F39" s="291">
        <v>0</v>
      </c>
      <c r="G39" s="292">
        <f t="shared" si="0"/>
        <v>0</v>
      </c>
      <c r="H39" s="291">
        <v>0</v>
      </c>
      <c r="I39" s="291">
        <v>0</v>
      </c>
      <c r="J39" s="293">
        <f t="shared" si="1"/>
        <v>0</v>
      </c>
    </row>
    <row r="40" spans="1:10" ht="15.75">
      <c r="A40" s="5"/>
      <c r="B40" s="12" t="s">
        <v>24</v>
      </c>
      <c r="C40" s="12" t="s">
        <v>425</v>
      </c>
      <c r="D40" s="13" t="s">
        <v>98</v>
      </c>
      <c r="E40" s="288">
        <f>+E41+E42</f>
        <v>0</v>
      </c>
      <c r="F40" s="288">
        <f>+F41+F42</f>
        <v>0</v>
      </c>
      <c r="G40" s="289">
        <f t="shared" si="0"/>
        <v>0</v>
      </c>
      <c r="H40" s="288">
        <f>+H41+H42</f>
        <v>0</v>
      </c>
      <c r="I40" s="288">
        <f>+I41+I42</f>
        <v>0</v>
      </c>
      <c r="J40" s="290">
        <f t="shared" si="1"/>
        <v>0</v>
      </c>
    </row>
    <row r="41" spans="1:10" ht="15.75">
      <c r="A41" s="5"/>
      <c r="B41" s="284" t="s">
        <v>51</v>
      </c>
      <c r="C41" s="15" t="s">
        <v>587</v>
      </c>
      <c r="D41" s="13"/>
      <c r="E41" s="291">
        <v>0</v>
      </c>
      <c r="F41" s="291">
        <v>0</v>
      </c>
      <c r="G41" s="292">
        <f t="shared" si="0"/>
        <v>0</v>
      </c>
      <c r="H41" s="291">
        <v>0</v>
      </c>
      <c r="I41" s="291">
        <v>0</v>
      </c>
      <c r="J41" s="293">
        <f t="shared" si="1"/>
        <v>0</v>
      </c>
    </row>
    <row r="42" spans="1:10" s="96" customFormat="1" ht="15.75">
      <c r="A42" s="7"/>
      <c r="B42" s="284" t="s">
        <v>52</v>
      </c>
      <c r="C42" s="15" t="s">
        <v>432</v>
      </c>
      <c r="D42" s="282"/>
      <c r="E42" s="288">
        <f>SUM(E43:E44)</f>
        <v>0</v>
      </c>
      <c r="F42" s="288">
        <f>SUM(F43:F44)</f>
        <v>0</v>
      </c>
      <c r="G42" s="289">
        <f t="shared" si="0"/>
        <v>0</v>
      </c>
      <c r="H42" s="288">
        <f>SUM(H43:H44)</f>
        <v>0</v>
      </c>
      <c r="I42" s="288">
        <f>SUM(I43:I44)</f>
        <v>0</v>
      </c>
      <c r="J42" s="290">
        <f t="shared" si="1"/>
        <v>0</v>
      </c>
    </row>
    <row r="43" spans="1:10" ht="15.75">
      <c r="A43" s="5"/>
      <c r="B43" s="284" t="s">
        <v>437</v>
      </c>
      <c r="C43" s="15" t="s">
        <v>507</v>
      </c>
      <c r="D43" s="13"/>
      <c r="E43" s="291">
        <v>0</v>
      </c>
      <c r="F43" s="291">
        <v>0</v>
      </c>
      <c r="G43" s="292">
        <f t="shared" si="0"/>
        <v>0</v>
      </c>
      <c r="H43" s="291">
        <v>0</v>
      </c>
      <c r="I43" s="291">
        <v>0</v>
      </c>
      <c r="J43" s="293">
        <f t="shared" si="1"/>
        <v>0</v>
      </c>
    </row>
    <row r="44" spans="1:10" ht="15.75">
      <c r="A44" s="5"/>
      <c r="B44" s="284" t="s">
        <v>438</v>
      </c>
      <c r="C44" s="15" t="s">
        <v>506</v>
      </c>
      <c r="D44" s="13"/>
      <c r="E44" s="291">
        <v>0</v>
      </c>
      <c r="F44" s="291">
        <v>0</v>
      </c>
      <c r="G44" s="292">
        <f t="shared" si="0"/>
        <v>0</v>
      </c>
      <c r="H44" s="291">
        <v>0</v>
      </c>
      <c r="I44" s="291">
        <v>0</v>
      </c>
      <c r="J44" s="293">
        <f t="shared" si="1"/>
        <v>0</v>
      </c>
    </row>
    <row r="45" spans="1:10" s="96" customFormat="1" ht="15.75">
      <c r="A45" s="7"/>
      <c r="B45" s="12" t="s">
        <v>25</v>
      </c>
      <c r="C45" s="12" t="s">
        <v>445</v>
      </c>
      <c r="D45" s="13" t="s">
        <v>99</v>
      </c>
      <c r="E45" s="288">
        <f>SUM(E46:E47)</f>
        <v>4825</v>
      </c>
      <c r="F45" s="288">
        <f>SUM(F46:F47)</f>
        <v>0</v>
      </c>
      <c r="G45" s="289">
        <f t="shared" si="0"/>
        <v>4825</v>
      </c>
      <c r="H45" s="288">
        <f>SUM(H46:H47)</f>
        <v>4825</v>
      </c>
      <c r="I45" s="288">
        <f>SUM(I46:I47)</f>
        <v>0</v>
      </c>
      <c r="J45" s="290">
        <f t="shared" si="1"/>
        <v>4825</v>
      </c>
    </row>
    <row r="46" spans="1:10" ht="15.75">
      <c r="A46" s="5"/>
      <c r="B46" s="284" t="s">
        <v>426</v>
      </c>
      <c r="C46" s="15" t="s">
        <v>446</v>
      </c>
      <c r="D46" s="13"/>
      <c r="E46" s="556">
        <v>4825</v>
      </c>
      <c r="F46" s="291">
        <v>0</v>
      </c>
      <c r="G46" s="292">
        <f t="shared" si="0"/>
        <v>4825</v>
      </c>
      <c r="H46" s="556">
        <v>4825</v>
      </c>
      <c r="I46" s="291">
        <v>0</v>
      </c>
      <c r="J46" s="293">
        <f t="shared" si="1"/>
        <v>4825</v>
      </c>
    </row>
    <row r="47" spans="1:10" ht="15.75">
      <c r="A47" s="5"/>
      <c r="B47" s="284" t="s">
        <v>427</v>
      </c>
      <c r="C47" s="15" t="s">
        <v>447</v>
      </c>
      <c r="D47" s="13"/>
      <c r="E47" s="291">
        <v>0</v>
      </c>
      <c r="F47" s="291">
        <v>0</v>
      </c>
      <c r="G47" s="292">
        <f t="shared" si="0"/>
        <v>0</v>
      </c>
      <c r="H47" s="291">
        <v>0</v>
      </c>
      <c r="I47" s="291">
        <v>0</v>
      </c>
      <c r="J47" s="293">
        <f t="shared" si="1"/>
        <v>0</v>
      </c>
    </row>
    <row r="48" spans="1:10" s="96" customFormat="1" ht="15.75">
      <c r="A48" s="7"/>
      <c r="B48" s="12" t="s">
        <v>26</v>
      </c>
      <c r="C48" s="12" t="s">
        <v>673</v>
      </c>
      <c r="D48" s="13" t="s">
        <v>100</v>
      </c>
      <c r="E48" s="288">
        <f>SUM(E49:E50)</f>
        <v>0</v>
      </c>
      <c r="F48" s="288">
        <f>SUM(F49:F50)</f>
        <v>0</v>
      </c>
      <c r="G48" s="289">
        <f t="shared" si="0"/>
        <v>0</v>
      </c>
      <c r="H48" s="288">
        <f>SUM(H49:H50)</f>
        <v>0</v>
      </c>
      <c r="I48" s="288">
        <f>SUM(I49:I50)</f>
        <v>0</v>
      </c>
      <c r="J48" s="290">
        <f t="shared" si="1"/>
        <v>0</v>
      </c>
    </row>
    <row r="49" spans="1:10" ht="15.75">
      <c r="A49" s="5"/>
      <c r="B49" s="284" t="s">
        <v>53</v>
      </c>
      <c r="C49" s="15" t="s">
        <v>587</v>
      </c>
      <c r="D49" s="13"/>
      <c r="E49" s="291">
        <v>0</v>
      </c>
      <c r="F49" s="291">
        <v>0</v>
      </c>
      <c r="G49" s="292">
        <f t="shared" si="0"/>
        <v>0</v>
      </c>
      <c r="H49" s="291">
        <v>0</v>
      </c>
      <c r="I49" s="291">
        <v>0</v>
      </c>
      <c r="J49" s="293">
        <f t="shared" si="1"/>
        <v>0</v>
      </c>
    </row>
    <row r="50" spans="1:10" s="96" customFormat="1" ht="15.75">
      <c r="A50" s="7"/>
      <c r="B50" s="284" t="s">
        <v>54</v>
      </c>
      <c r="C50" s="15" t="s">
        <v>432</v>
      </c>
      <c r="D50" s="282"/>
      <c r="E50" s="288">
        <f>SUM(E51:E52)</f>
        <v>0</v>
      </c>
      <c r="F50" s="288">
        <f>SUM(F51:F52)</f>
        <v>0</v>
      </c>
      <c r="G50" s="289">
        <f t="shared" si="0"/>
        <v>0</v>
      </c>
      <c r="H50" s="288">
        <f>SUM(H51:H52)</f>
        <v>0</v>
      </c>
      <c r="I50" s="288">
        <f>SUM(I51:I52)</f>
        <v>0</v>
      </c>
      <c r="J50" s="290">
        <f t="shared" si="1"/>
        <v>0</v>
      </c>
    </row>
    <row r="51" spans="1:10" ht="15.75">
      <c r="A51" s="5"/>
      <c r="B51" s="284" t="s">
        <v>439</v>
      </c>
      <c r="C51" s="15" t="s">
        <v>429</v>
      </c>
      <c r="D51" s="13"/>
      <c r="E51" s="291">
        <v>0</v>
      </c>
      <c r="F51" s="291">
        <v>0</v>
      </c>
      <c r="G51" s="292">
        <f t="shared" si="0"/>
        <v>0</v>
      </c>
      <c r="H51" s="291">
        <v>0</v>
      </c>
      <c r="I51" s="291">
        <v>0</v>
      </c>
      <c r="J51" s="293">
        <f t="shared" si="1"/>
        <v>0</v>
      </c>
    </row>
    <row r="52" spans="1:10" ht="15.75">
      <c r="A52" s="5"/>
      <c r="B52" s="284" t="s">
        <v>440</v>
      </c>
      <c r="C52" s="15" t="s">
        <v>430</v>
      </c>
      <c r="D52" s="13"/>
      <c r="E52" s="291">
        <v>0</v>
      </c>
      <c r="F52" s="291">
        <v>0</v>
      </c>
      <c r="G52" s="292">
        <f t="shared" si="0"/>
        <v>0</v>
      </c>
      <c r="H52" s="291">
        <v>0</v>
      </c>
      <c r="I52" s="291">
        <v>0</v>
      </c>
      <c r="J52" s="293">
        <f t="shared" si="1"/>
        <v>0</v>
      </c>
    </row>
    <row r="53" spans="1:10" s="96" customFormat="1" ht="15.75">
      <c r="A53" s="7"/>
      <c r="B53" s="11" t="s">
        <v>27</v>
      </c>
      <c r="C53" s="12" t="s">
        <v>601</v>
      </c>
      <c r="D53" s="13" t="s">
        <v>101</v>
      </c>
      <c r="E53" s="288">
        <f>SUM(E54:E56)-E57</f>
        <v>0</v>
      </c>
      <c r="F53" s="288">
        <f>SUM(F54:F56)-F57</f>
        <v>0</v>
      </c>
      <c r="G53" s="289">
        <f t="shared" si="0"/>
        <v>0</v>
      </c>
      <c r="H53" s="288">
        <f>SUM(H54:H56)-H57</f>
        <v>0</v>
      </c>
      <c r="I53" s="288">
        <f>SUM(I54:I56)-I57</f>
        <v>0</v>
      </c>
      <c r="J53" s="290">
        <f t="shared" si="1"/>
        <v>0</v>
      </c>
    </row>
    <row r="54" spans="1:10" ht="15.75">
      <c r="A54" s="5"/>
      <c r="B54" s="10" t="s">
        <v>428</v>
      </c>
      <c r="C54" s="9" t="s">
        <v>4</v>
      </c>
      <c r="D54" s="25"/>
      <c r="E54" s="291">
        <v>0</v>
      </c>
      <c r="F54" s="291">
        <v>0</v>
      </c>
      <c r="G54" s="292">
        <f t="shared" si="0"/>
        <v>0</v>
      </c>
      <c r="H54" s="291">
        <v>0</v>
      </c>
      <c r="I54" s="291">
        <v>0</v>
      </c>
      <c r="J54" s="293">
        <f t="shared" si="1"/>
        <v>0</v>
      </c>
    </row>
    <row r="55" spans="1:10" ht="15.75">
      <c r="A55" s="5"/>
      <c r="B55" s="10" t="s">
        <v>431</v>
      </c>
      <c r="C55" s="9" t="s">
        <v>498</v>
      </c>
      <c r="D55" s="25"/>
      <c r="E55" s="291">
        <v>0</v>
      </c>
      <c r="F55" s="291">
        <v>0</v>
      </c>
      <c r="G55" s="292">
        <f t="shared" si="0"/>
        <v>0</v>
      </c>
      <c r="H55" s="291">
        <v>0</v>
      </c>
      <c r="I55" s="291">
        <v>0</v>
      </c>
      <c r="J55" s="293">
        <f t="shared" si="1"/>
        <v>0</v>
      </c>
    </row>
    <row r="56" spans="1:10" ht="15.75">
      <c r="A56" s="5"/>
      <c r="B56" s="10" t="s">
        <v>451</v>
      </c>
      <c r="C56" s="9" t="s">
        <v>275</v>
      </c>
      <c r="D56" s="25"/>
      <c r="E56" s="291">
        <v>0</v>
      </c>
      <c r="F56" s="291">
        <v>0</v>
      </c>
      <c r="G56" s="292">
        <f t="shared" si="0"/>
        <v>0</v>
      </c>
      <c r="H56" s="291">
        <v>0</v>
      </c>
      <c r="I56" s="291">
        <v>0</v>
      </c>
      <c r="J56" s="293">
        <f t="shared" si="1"/>
        <v>0</v>
      </c>
    </row>
    <row r="57" spans="1:10" ht="15.75">
      <c r="A57" s="5"/>
      <c r="B57" s="10" t="s">
        <v>480</v>
      </c>
      <c r="C57" s="9" t="s">
        <v>508</v>
      </c>
      <c r="D57" s="25"/>
      <c r="E57" s="291">
        <v>0</v>
      </c>
      <c r="F57" s="291">
        <v>0</v>
      </c>
      <c r="G57" s="292">
        <f t="shared" si="0"/>
        <v>0</v>
      </c>
      <c r="H57" s="291">
        <v>0</v>
      </c>
      <c r="I57" s="291">
        <v>0</v>
      </c>
      <c r="J57" s="293">
        <f t="shared" si="1"/>
        <v>0</v>
      </c>
    </row>
    <row r="58" spans="1:10" s="96" customFormat="1" ht="15.75">
      <c r="A58" s="7"/>
      <c r="B58" s="11" t="s">
        <v>28</v>
      </c>
      <c r="C58" s="12" t="s">
        <v>501</v>
      </c>
      <c r="D58" s="13" t="s">
        <v>102</v>
      </c>
      <c r="E58" s="288">
        <f>SUM(E59:E61)</f>
        <v>0</v>
      </c>
      <c r="F58" s="288">
        <f>SUM(F59:F61)</f>
        <v>0</v>
      </c>
      <c r="G58" s="289">
        <f t="shared" si="0"/>
        <v>0</v>
      </c>
      <c r="H58" s="288">
        <f>SUM(H59:H61)</f>
        <v>0</v>
      </c>
      <c r="I58" s="288">
        <f>SUM(I59:I61)</f>
        <v>0</v>
      </c>
      <c r="J58" s="290">
        <f t="shared" si="1"/>
        <v>0</v>
      </c>
    </row>
    <row r="59" spans="1:10" ht="15.75">
      <c r="A59" s="5"/>
      <c r="B59" s="10" t="s">
        <v>503</v>
      </c>
      <c r="C59" s="15" t="s">
        <v>448</v>
      </c>
      <c r="D59" s="13"/>
      <c r="E59" s="291">
        <v>0</v>
      </c>
      <c r="F59" s="291">
        <v>0</v>
      </c>
      <c r="G59" s="292">
        <f t="shared" si="0"/>
        <v>0</v>
      </c>
      <c r="H59" s="291">
        <v>0</v>
      </c>
      <c r="I59" s="291">
        <v>0</v>
      </c>
      <c r="J59" s="293">
        <f t="shared" si="1"/>
        <v>0</v>
      </c>
    </row>
    <row r="60" spans="1:10" ht="15.75">
      <c r="A60" s="5"/>
      <c r="B60" s="10" t="s">
        <v>504</v>
      </c>
      <c r="C60" s="15" t="s">
        <v>449</v>
      </c>
      <c r="D60" s="13"/>
      <c r="E60" s="291">
        <v>0</v>
      </c>
      <c r="F60" s="291">
        <v>0</v>
      </c>
      <c r="G60" s="292">
        <f t="shared" si="0"/>
        <v>0</v>
      </c>
      <c r="H60" s="291">
        <v>0</v>
      </c>
      <c r="I60" s="291">
        <v>0</v>
      </c>
      <c r="J60" s="293">
        <f t="shared" si="1"/>
        <v>0</v>
      </c>
    </row>
    <row r="61" spans="1:10" ht="15.75">
      <c r="A61" s="5"/>
      <c r="B61" s="10" t="s">
        <v>505</v>
      </c>
      <c r="C61" s="15" t="s">
        <v>444</v>
      </c>
      <c r="D61" s="13"/>
      <c r="E61" s="291">
        <v>0</v>
      </c>
      <c r="F61" s="291">
        <v>0</v>
      </c>
      <c r="G61" s="292">
        <f t="shared" si="0"/>
        <v>0</v>
      </c>
      <c r="H61" s="291">
        <v>0</v>
      </c>
      <c r="I61" s="291">
        <v>0</v>
      </c>
      <c r="J61" s="293">
        <f t="shared" si="1"/>
        <v>0</v>
      </c>
    </row>
    <row r="62" spans="1:10" s="96" customFormat="1" ht="15.75">
      <c r="A62" s="7"/>
      <c r="B62" s="12" t="s">
        <v>29</v>
      </c>
      <c r="C62" s="12" t="s">
        <v>147</v>
      </c>
      <c r="D62" s="13" t="s">
        <v>103</v>
      </c>
      <c r="E62" s="557">
        <v>10993</v>
      </c>
      <c r="F62" s="288">
        <v>0</v>
      </c>
      <c r="G62" s="289">
        <f t="shared" si="0"/>
        <v>10993</v>
      </c>
      <c r="H62" s="557">
        <v>8852</v>
      </c>
      <c r="I62" s="288">
        <v>0</v>
      </c>
      <c r="J62" s="290">
        <f t="shared" si="1"/>
        <v>8852</v>
      </c>
    </row>
    <row r="63" spans="1:10" s="96" customFormat="1" ht="15.75">
      <c r="A63" s="7"/>
      <c r="B63" s="11" t="s">
        <v>30</v>
      </c>
      <c r="C63" s="12" t="s">
        <v>148</v>
      </c>
      <c r="D63" s="13" t="s">
        <v>104</v>
      </c>
      <c r="E63" s="288">
        <f>SUM(E64:E65)</f>
        <v>187</v>
      </c>
      <c r="F63" s="288">
        <f>SUM(F64:F65)</f>
        <v>0</v>
      </c>
      <c r="G63" s="289">
        <f t="shared" si="0"/>
        <v>187</v>
      </c>
      <c r="H63" s="288">
        <f>SUM(H64:H65)</f>
        <v>214</v>
      </c>
      <c r="I63" s="288">
        <f>SUM(I64:I65)</f>
        <v>0</v>
      </c>
      <c r="J63" s="290">
        <f t="shared" si="1"/>
        <v>214</v>
      </c>
    </row>
    <row r="64" spans="1:10" ht="15.75">
      <c r="A64" s="5"/>
      <c r="B64" s="10" t="s">
        <v>136</v>
      </c>
      <c r="C64" s="15" t="s">
        <v>16</v>
      </c>
      <c r="D64" s="25"/>
      <c r="E64" s="291">
        <v>0</v>
      </c>
      <c r="F64" s="291">
        <v>0</v>
      </c>
      <c r="G64" s="292">
        <f t="shared" si="0"/>
        <v>0</v>
      </c>
      <c r="H64" s="291">
        <v>0</v>
      </c>
      <c r="I64" s="291">
        <v>0</v>
      </c>
      <c r="J64" s="293">
        <f t="shared" si="1"/>
        <v>0</v>
      </c>
    </row>
    <row r="65" spans="1:10" ht="15.75">
      <c r="A65" s="5"/>
      <c r="B65" s="10" t="s">
        <v>137</v>
      </c>
      <c r="C65" s="15" t="s">
        <v>2</v>
      </c>
      <c r="D65" s="25"/>
      <c r="E65" s="556">
        <v>187</v>
      </c>
      <c r="F65" s="291">
        <v>0</v>
      </c>
      <c r="G65" s="292">
        <f t="shared" si="0"/>
        <v>187</v>
      </c>
      <c r="H65" s="556">
        <v>214</v>
      </c>
      <c r="I65" s="291">
        <v>0</v>
      </c>
      <c r="J65" s="293">
        <f t="shared" si="1"/>
        <v>214</v>
      </c>
    </row>
    <row r="66" spans="1:10" ht="15.75">
      <c r="A66" s="5"/>
      <c r="B66" s="12" t="s">
        <v>31</v>
      </c>
      <c r="C66" s="150" t="s">
        <v>677</v>
      </c>
      <c r="D66" s="13" t="s">
        <v>105</v>
      </c>
      <c r="E66" s="288">
        <v>0</v>
      </c>
      <c r="F66" s="288">
        <v>0</v>
      </c>
      <c r="G66" s="289">
        <f t="shared" si="0"/>
        <v>0</v>
      </c>
      <c r="H66" s="288">
        <v>0</v>
      </c>
      <c r="I66" s="288">
        <v>0</v>
      </c>
      <c r="J66" s="290">
        <f t="shared" si="1"/>
        <v>0</v>
      </c>
    </row>
    <row r="67" spans="1:10" ht="15.75">
      <c r="A67" s="5"/>
      <c r="B67" s="12" t="s">
        <v>32</v>
      </c>
      <c r="C67" s="12" t="s">
        <v>443</v>
      </c>
      <c r="D67" s="13" t="s">
        <v>106</v>
      </c>
      <c r="E67" s="288">
        <f>SUM(E68:E69)</f>
        <v>776</v>
      </c>
      <c r="F67" s="288">
        <f>SUM(F68:F69)</f>
        <v>0</v>
      </c>
      <c r="G67" s="289">
        <f t="shared" si="0"/>
        <v>776</v>
      </c>
      <c r="H67" s="288">
        <f>SUM(H68:H69)</f>
        <v>5110</v>
      </c>
      <c r="I67" s="288">
        <f>SUM(I68:I69)</f>
        <v>0</v>
      </c>
      <c r="J67" s="290">
        <f t="shared" si="1"/>
        <v>5110</v>
      </c>
    </row>
    <row r="68" spans="1:10" ht="15.75">
      <c r="A68" s="5"/>
      <c r="B68" s="14" t="s">
        <v>55</v>
      </c>
      <c r="C68" s="15" t="s">
        <v>441</v>
      </c>
      <c r="D68" s="13"/>
      <c r="E68" s="556">
        <v>0</v>
      </c>
      <c r="F68" s="291">
        <v>0</v>
      </c>
      <c r="G68" s="292">
        <f t="shared" si="0"/>
        <v>0</v>
      </c>
      <c r="H68" s="556">
        <v>5110</v>
      </c>
      <c r="I68" s="291">
        <v>0</v>
      </c>
      <c r="J68" s="293">
        <f t="shared" si="1"/>
        <v>5110</v>
      </c>
    </row>
    <row r="69" spans="1:10" ht="15.75">
      <c r="A69" s="5"/>
      <c r="B69" s="14" t="s">
        <v>56</v>
      </c>
      <c r="C69" s="15" t="s">
        <v>442</v>
      </c>
      <c r="D69" s="13"/>
      <c r="E69" s="556">
        <v>776</v>
      </c>
      <c r="F69" s="291">
        <v>0</v>
      </c>
      <c r="G69" s="292">
        <f t="shared" si="0"/>
        <v>776</v>
      </c>
      <c r="H69" s="556">
        <v>0</v>
      </c>
      <c r="I69" s="291">
        <v>0</v>
      </c>
      <c r="J69" s="293">
        <f t="shared" si="1"/>
        <v>0</v>
      </c>
    </row>
    <row r="70" spans="1:10" ht="15.75">
      <c r="A70" s="5"/>
      <c r="B70" s="150" t="s">
        <v>33</v>
      </c>
      <c r="C70" s="642" t="s">
        <v>644</v>
      </c>
      <c r="D70" s="13" t="s">
        <v>107</v>
      </c>
      <c r="E70" s="291"/>
      <c r="F70" s="292"/>
      <c r="G70" s="289"/>
      <c r="H70" s="291"/>
      <c r="I70" s="292"/>
      <c r="J70" s="290"/>
    </row>
    <row r="71" spans="1:10" ht="15.75">
      <c r="A71" s="5"/>
      <c r="B71" s="150"/>
      <c r="C71" s="642"/>
      <c r="D71" s="13"/>
      <c r="E71" s="288">
        <f>SUM(E72:E73)</f>
        <v>0</v>
      </c>
      <c r="F71" s="288">
        <f>SUM(F72:F73)</f>
        <v>0</v>
      </c>
      <c r="G71" s="289">
        <f t="shared" si="0"/>
        <v>0</v>
      </c>
      <c r="H71" s="288">
        <f>SUM(H72:H73)</f>
        <v>0</v>
      </c>
      <c r="I71" s="288">
        <f>SUM(I72:I73)</f>
        <v>0</v>
      </c>
      <c r="J71" s="290">
        <f t="shared" si="1"/>
        <v>0</v>
      </c>
    </row>
    <row r="72" spans="1:10" ht="15.75">
      <c r="A72" s="5"/>
      <c r="B72" s="14" t="s">
        <v>421</v>
      </c>
      <c r="C72" s="285" t="s">
        <v>602</v>
      </c>
      <c r="D72" s="13"/>
      <c r="E72" s="291">
        <v>0</v>
      </c>
      <c r="F72" s="291">
        <v>0</v>
      </c>
      <c r="G72" s="292">
        <f t="shared" si="0"/>
        <v>0</v>
      </c>
      <c r="H72" s="291">
        <v>0</v>
      </c>
      <c r="I72" s="291">
        <v>0</v>
      </c>
      <c r="J72" s="293">
        <f t="shared" si="1"/>
        <v>0</v>
      </c>
    </row>
    <row r="73" spans="1:10" ht="15.75">
      <c r="A73" s="5"/>
      <c r="B73" s="14" t="s">
        <v>422</v>
      </c>
      <c r="C73" s="285" t="s">
        <v>603</v>
      </c>
      <c r="D73" s="13"/>
      <c r="E73" s="291">
        <v>0</v>
      </c>
      <c r="F73" s="291">
        <v>0</v>
      </c>
      <c r="G73" s="292">
        <f t="shared" si="0"/>
        <v>0</v>
      </c>
      <c r="H73" s="291">
        <v>0</v>
      </c>
      <c r="I73" s="291">
        <v>0</v>
      </c>
      <c r="J73" s="293">
        <f t="shared" si="1"/>
        <v>0</v>
      </c>
    </row>
    <row r="74" spans="1:10" s="96" customFormat="1" ht="15.75">
      <c r="A74" s="7"/>
      <c r="B74" s="12" t="s">
        <v>618</v>
      </c>
      <c r="C74" s="12" t="s">
        <v>57</v>
      </c>
      <c r="D74" s="13" t="s">
        <v>678</v>
      </c>
      <c r="E74" s="557">
        <v>1698</v>
      </c>
      <c r="F74" s="557">
        <v>0</v>
      </c>
      <c r="G74" s="289">
        <f t="shared" si="0"/>
        <v>1698</v>
      </c>
      <c r="H74" s="557">
        <v>1606</v>
      </c>
      <c r="I74" s="557">
        <v>0</v>
      </c>
      <c r="J74" s="290">
        <f t="shared" si="1"/>
        <v>1606</v>
      </c>
    </row>
    <row r="75" spans="1:10" ht="15.75">
      <c r="A75" s="5"/>
      <c r="B75" s="11"/>
      <c r="C75" s="139"/>
      <c r="D75" s="13"/>
      <c r="E75" s="291"/>
      <c r="F75" s="292"/>
      <c r="G75" s="292"/>
      <c r="H75" s="292"/>
      <c r="I75" s="292"/>
      <c r="J75" s="293"/>
    </row>
    <row r="76" spans="1:10" ht="15.75" customHeight="1">
      <c r="A76" s="8"/>
      <c r="B76" s="29"/>
      <c r="C76" s="30" t="s">
        <v>59</v>
      </c>
      <c r="D76" s="281"/>
      <c r="E76" s="296">
        <f>+E10+E11+E21+E22+E26+E30+E36+E37+E40+E45+E48+E53+E58+E62+E63+E67+E71+E74</f>
        <v>1231123</v>
      </c>
      <c r="F76" s="296">
        <f>+F10+F11+F21+F22+F26+F30+F36+F37+F40+F45+F48+F53+F58+F62+F63+F67+F71+F74</f>
        <v>25557</v>
      </c>
      <c r="G76" s="294">
        <f>+E76+F76</f>
        <v>1256680</v>
      </c>
      <c r="H76" s="296">
        <f>+H10+H11+H21+H22+H26+H30+H36+H37+H40+H45+H48+H53+H58+H62+H63+H67+H71+H74</f>
        <v>588250</v>
      </c>
      <c r="I76" s="296">
        <f>+I10+I11+I21+I22+I26+I30+I36+I37+I40+I45+I48+I53+I58+I62+I63+I67+I71+I74</f>
        <v>6711</v>
      </c>
      <c r="J76" s="295">
        <f>+H76+I76</f>
        <v>594961</v>
      </c>
    </row>
    <row r="77" spans="1:10" ht="15.75">
      <c r="A77" s="297"/>
      <c r="B77" s="298"/>
      <c r="C77" s="299"/>
      <c r="D77" s="300"/>
      <c r="E77" s="301"/>
      <c r="F77" s="301"/>
      <c r="G77" s="301"/>
      <c r="H77" s="301"/>
      <c r="I77" s="301"/>
      <c r="J77" s="302"/>
    </row>
    <row r="78" spans="1:10" ht="15.75">
      <c r="A78" s="303"/>
      <c r="B78" s="304"/>
      <c r="C78" s="305"/>
      <c r="D78" s="306"/>
      <c r="E78" s="307"/>
      <c r="F78" s="307"/>
      <c r="G78" s="307"/>
      <c r="H78" s="307"/>
      <c r="I78" s="307"/>
      <c r="J78" s="308"/>
    </row>
    <row r="79" spans="1:10" ht="15.75">
      <c r="A79" s="309"/>
      <c r="B79" s="310"/>
      <c r="C79" s="311"/>
      <c r="D79" s="312"/>
      <c r="E79" s="307"/>
      <c r="F79" s="307"/>
      <c r="G79" s="307"/>
      <c r="H79" s="307"/>
      <c r="I79" s="307"/>
      <c r="J79" s="308"/>
    </row>
    <row r="80" spans="1:10" ht="15.75">
      <c r="A80" s="309"/>
      <c r="B80" s="310"/>
      <c r="C80" s="325" t="s">
        <v>705</v>
      </c>
      <c r="D80" s="325" t="s">
        <v>706</v>
      </c>
      <c r="E80" s="313"/>
      <c r="F80" s="314"/>
      <c r="G80" s="305"/>
      <c r="H80" s="325" t="s">
        <v>707</v>
      </c>
      <c r="I80" s="307"/>
      <c r="J80" s="308"/>
    </row>
    <row r="81" spans="1:10" ht="15.75">
      <c r="A81" s="309"/>
      <c r="B81" s="310"/>
      <c r="C81" s="305" t="s">
        <v>708</v>
      </c>
      <c r="D81" s="305" t="s">
        <v>709</v>
      </c>
      <c r="E81" s="313"/>
      <c r="F81" s="314"/>
      <c r="G81" s="305"/>
      <c r="H81" s="305" t="s">
        <v>710</v>
      </c>
      <c r="I81" s="307"/>
      <c r="J81" s="308"/>
    </row>
    <row r="82" spans="1:10" ht="15.75">
      <c r="A82" s="309"/>
      <c r="B82" s="310"/>
      <c r="C82" s="315"/>
      <c r="D82" s="315"/>
      <c r="E82" s="313"/>
      <c r="F82" s="314"/>
      <c r="G82" s="307"/>
      <c r="H82" s="316"/>
      <c r="I82" s="307"/>
      <c r="J82" s="308"/>
    </row>
    <row r="83" spans="1:10" ht="15.75">
      <c r="A83" s="309"/>
      <c r="B83" s="317"/>
      <c r="C83" s="315"/>
      <c r="D83" s="315"/>
      <c r="E83" s="313"/>
      <c r="F83" s="314"/>
      <c r="G83" s="307"/>
      <c r="H83" s="316"/>
      <c r="I83" s="307"/>
      <c r="J83" s="308"/>
    </row>
    <row r="84" spans="1:10" ht="15.75">
      <c r="A84" s="309"/>
      <c r="B84" s="317"/>
      <c r="C84" s="315"/>
      <c r="D84" s="315"/>
      <c r="E84" s="313"/>
      <c r="F84" s="314"/>
      <c r="G84" s="307"/>
      <c r="H84" s="316"/>
      <c r="I84" s="307"/>
      <c r="J84" s="308"/>
    </row>
    <row r="85" spans="1:10" ht="15.75">
      <c r="A85" s="309"/>
      <c r="B85" s="310"/>
      <c r="C85" s="305"/>
      <c r="D85" s="305"/>
      <c r="E85" s="313"/>
      <c r="F85" s="314"/>
      <c r="G85" s="314"/>
      <c r="H85" s="316"/>
      <c r="I85" s="314"/>
      <c r="J85" s="318"/>
    </row>
    <row r="86" spans="1:10" ht="15.75">
      <c r="A86" s="319"/>
      <c r="B86" s="313"/>
      <c r="C86" s="325" t="s">
        <v>711</v>
      </c>
      <c r="D86" s="325" t="s">
        <v>712</v>
      </c>
      <c r="E86" s="313"/>
      <c r="F86" s="314"/>
      <c r="G86" s="314"/>
      <c r="H86" s="325" t="s">
        <v>713</v>
      </c>
      <c r="I86" s="314"/>
      <c r="J86" s="318"/>
    </row>
    <row r="87" spans="1:10" ht="15.75">
      <c r="A87" s="583"/>
      <c r="B87" s="584"/>
      <c r="C87" s="305" t="s">
        <v>714</v>
      </c>
      <c r="D87" s="305" t="s">
        <v>715</v>
      </c>
      <c r="E87" s="314"/>
      <c r="F87" s="314"/>
      <c r="G87" s="314"/>
      <c r="H87" s="305" t="s">
        <v>716</v>
      </c>
      <c r="I87" s="314"/>
      <c r="J87" s="318"/>
    </row>
    <row r="88" spans="1:10" ht="15.75">
      <c r="A88" s="320"/>
      <c r="B88" s="321"/>
      <c r="C88" s="321"/>
      <c r="D88" s="322"/>
      <c r="E88" s="323"/>
      <c r="F88" s="323"/>
      <c r="G88" s="323"/>
      <c r="H88" s="323"/>
      <c r="I88" s="323"/>
      <c r="J88" s="324"/>
    </row>
  </sheetData>
  <mergeCells count="7">
    <mergeCell ref="L3:Q3"/>
    <mergeCell ref="B2:J2"/>
    <mergeCell ref="E4:J5"/>
    <mergeCell ref="C70:C71"/>
    <mergeCell ref="B3:J3"/>
    <mergeCell ref="E6:G6"/>
    <mergeCell ref="H6:J6"/>
  </mergeCells>
  <printOptions horizontalCentered="1" verticalCentered="1"/>
  <pageMargins left="0.56" right="0.69" top="0.85" bottom="0.76" header="0.5118110236220472" footer="0.5118110236220472"/>
  <pageSetup blackAndWhite="1" fitToHeight="1" fitToWidth="1" horizontalDpi="600" verticalDpi="600" orientation="portrait" paperSize="9" scale="53" r:id="rId1"/>
  <headerFooter alignWithMargins="0">
    <oddFooter>&amp;Cİlişikteki notlar bu  finansal tabloların tamamlayıcı parçalarıdır.
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156" customWidth="1"/>
    <col min="2" max="2" width="9.140625" style="156" customWidth="1"/>
    <col min="3" max="3" width="80.28125" style="156" customWidth="1"/>
    <col min="4" max="4" width="8.421875" style="53" customWidth="1"/>
    <col min="5" max="5" width="12.28125" style="95" customWidth="1"/>
    <col min="6" max="6" width="9.8515625" style="9" customWidth="1"/>
    <col min="7" max="7" width="13.7109375" style="95" customWidth="1"/>
    <col min="8" max="9" width="9.8515625" style="95" customWidth="1"/>
    <col min="10" max="10" width="14.57421875" style="95" customWidth="1"/>
    <col min="11" max="16384" width="9.140625" style="156" customWidth="1"/>
  </cols>
  <sheetData>
    <row r="1" spans="1:10" ht="9.75" customHeight="1">
      <c r="A1" s="20"/>
      <c r="B1" s="21"/>
      <c r="C1" s="21"/>
      <c r="D1" s="32"/>
      <c r="E1" s="21"/>
      <c r="F1" s="54"/>
      <c r="G1" s="21"/>
      <c r="H1" s="21"/>
      <c r="I1" s="21"/>
      <c r="J1" s="55"/>
    </row>
    <row r="2" spans="1:10" ht="15.75" customHeight="1">
      <c r="A2" s="5"/>
      <c r="B2" s="634" t="s">
        <v>702</v>
      </c>
      <c r="C2" s="635"/>
      <c r="D2" s="635"/>
      <c r="E2" s="635"/>
      <c r="F2" s="636"/>
      <c r="G2" s="635"/>
      <c r="H2" s="635"/>
      <c r="I2" s="635"/>
      <c r="J2" s="637"/>
    </row>
    <row r="3" spans="1:10" ht="15.75">
      <c r="A3" s="5"/>
      <c r="B3" s="643"/>
      <c r="C3" s="643"/>
      <c r="D3" s="643"/>
      <c r="E3" s="643"/>
      <c r="F3" s="643"/>
      <c r="G3" s="643"/>
      <c r="H3" s="643"/>
      <c r="I3" s="643"/>
      <c r="J3" s="644"/>
    </row>
    <row r="4" spans="1:10" ht="9.75" customHeight="1">
      <c r="A4" s="4"/>
      <c r="B4" s="22"/>
      <c r="C4" s="22"/>
      <c r="D4" s="34"/>
      <c r="E4" s="638" t="s">
        <v>155</v>
      </c>
      <c r="F4" s="639"/>
      <c r="G4" s="639"/>
      <c r="H4" s="639"/>
      <c r="I4" s="639"/>
      <c r="J4" s="640"/>
    </row>
    <row r="5" spans="1:10" ht="15.75" customHeight="1">
      <c r="A5" s="5"/>
      <c r="B5" s="9"/>
      <c r="C5" s="9"/>
      <c r="D5" s="35"/>
      <c r="E5" s="649"/>
      <c r="F5" s="650"/>
      <c r="G5" s="650"/>
      <c r="H5" s="650"/>
      <c r="I5" s="650"/>
      <c r="J5" s="651"/>
    </row>
    <row r="6" spans="1:10" ht="15.75" customHeight="1">
      <c r="A6" s="5"/>
      <c r="B6" s="9"/>
      <c r="C6" s="9"/>
      <c r="D6" s="35"/>
      <c r="E6" s="645" t="s">
        <v>743</v>
      </c>
      <c r="F6" s="639"/>
      <c r="G6" s="646"/>
      <c r="H6" s="647" t="s">
        <v>743</v>
      </c>
      <c r="I6" s="639"/>
      <c r="J6" s="640"/>
    </row>
    <row r="7" spans="1:10" ht="15.75" customHeight="1">
      <c r="A7" s="5"/>
      <c r="B7" s="9"/>
      <c r="C7" s="9"/>
      <c r="D7" s="35"/>
      <c r="E7" s="605"/>
      <c r="F7" s="604" t="s">
        <v>141</v>
      </c>
      <c r="G7" s="606"/>
      <c r="H7" s="608"/>
      <c r="I7" s="604" t="s">
        <v>142</v>
      </c>
      <c r="J7" s="609"/>
    </row>
    <row r="8" spans="1:10" ht="18.75" customHeight="1">
      <c r="A8" s="5"/>
      <c r="B8" s="9"/>
      <c r="C8" s="11" t="s">
        <v>67</v>
      </c>
      <c r="D8" s="35" t="s">
        <v>92</v>
      </c>
      <c r="E8" s="56"/>
      <c r="F8" s="553" t="s">
        <v>703</v>
      </c>
      <c r="G8" s="607"/>
      <c r="H8" s="610"/>
      <c r="I8" s="553" t="s">
        <v>704</v>
      </c>
      <c r="J8" s="57"/>
    </row>
    <row r="9" spans="1:10" ht="15.75">
      <c r="A9" s="5"/>
      <c r="B9" s="9"/>
      <c r="C9" s="9"/>
      <c r="D9" s="35"/>
      <c r="E9" s="141" t="s">
        <v>138</v>
      </c>
      <c r="F9" s="142" t="s">
        <v>139</v>
      </c>
      <c r="G9" s="142" t="s">
        <v>140</v>
      </c>
      <c r="H9" s="142" t="s">
        <v>138</v>
      </c>
      <c r="I9" s="142" t="s">
        <v>139</v>
      </c>
      <c r="J9" s="143" t="s">
        <v>140</v>
      </c>
    </row>
    <row r="10" spans="1:10" s="276" customFormat="1" ht="15.75">
      <c r="A10" s="39"/>
      <c r="B10" s="40" t="s">
        <v>15</v>
      </c>
      <c r="C10" s="40" t="s">
        <v>68</v>
      </c>
      <c r="D10" s="41" t="s">
        <v>91</v>
      </c>
      <c r="E10" s="288">
        <f>SUM(E11:E12)</f>
        <v>0</v>
      </c>
      <c r="F10" s="288">
        <f>SUM(F11:F12)</f>
        <v>0</v>
      </c>
      <c r="G10" s="289">
        <f>+E10+F10</f>
        <v>0</v>
      </c>
      <c r="H10" s="288">
        <f>SUM(H11:H12)</f>
        <v>0</v>
      </c>
      <c r="I10" s="288">
        <f>SUM(I11:I12)</f>
        <v>0</v>
      </c>
      <c r="J10" s="290">
        <f>+H10+I10</f>
        <v>0</v>
      </c>
    </row>
    <row r="11" spans="1:10" s="276" customFormat="1" ht="15.75">
      <c r="A11" s="43"/>
      <c r="B11" s="137" t="s">
        <v>39</v>
      </c>
      <c r="C11" s="151" t="s">
        <v>683</v>
      </c>
      <c r="D11" s="31"/>
      <c r="E11" s="291">
        <v>0</v>
      </c>
      <c r="F11" s="291">
        <v>0</v>
      </c>
      <c r="G11" s="289">
        <f aca="true" t="shared" si="0" ref="G11:G74">+E11+F11</f>
        <v>0</v>
      </c>
      <c r="H11" s="291">
        <v>0</v>
      </c>
      <c r="I11" s="291">
        <v>0</v>
      </c>
      <c r="J11" s="290">
        <f aca="true" t="shared" si="1" ref="J11:J74">+H11+I11</f>
        <v>0</v>
      </c>
    </row>
    <row r="12" spans="1:10" s="276" customFormat="1" ht="15.75">
      <c r="A12" s="43"/>
      <c r="B12" s="137" t="s">
        <v>38</v>
      </c>
      <c r="C12" s="145" t="s">
        <v>2</v>
      </c>
      <c r="D12" s="31"/>
      <c r="E12" s="291">
        <v>0</v>
      </c>
      <c r="F12" s="291">
        <v>0</v>
      </c>
      <c r="G12" s="289">
        <f t="shared" si="0"/>
        <v>0</v>
      </c>
      <c r="H12" s="291">
        <v>0</v>
      </c>
      <c r="I12" s="291">
        <v>0</v>
      </c>
      <c r="J12" s="290">
        <f t="shared" si="1"/>
        <v>0</v>
      </c>
    </row>
    <row r="13" spans="1:10" ht="15.75">
      <c r="A13" s="36"/>
      <c r="B13" s="140" t="s">
        <v>20</v>
      </c>
      <c r="C13" s="140" t="s">
        <v>576</v>
      </c>
      <c r="D13" s="31" t="s">
        <v>93</v>
      </c>
      <c r="E13" s="288">
        <v>0</v>
      </c>
      <c r="F13" s="288">
        <v>0</v>
      </c>
      <c r="G13" s="289">
        <f t="shared" si="0"/>
        <v>0</v>
      </c>
      <c r="H13" s="288">
        <v>0</v>
      </c>
      <c r="I13" s="288">
        <v>0</v>
      </c>
      <c r="J13" s="290">
        <f t="shared" si="1"/>
        <v>0</v>
      </c>
    </row>
    <row r="14" spans="1:10" s="276" customFormat="1" ht="15.75">
      <c r="A14" s="43"/>
      <c r="B14" s="161" t="s">
        <v>19</v>
      </c>
      <c r="C14" s="160" t="s">
        <v>562</v>
      </c>
      <c r="D14" s="159" t="s">
        <v>94</v>
      </c>
      <c r="E14" s="557">
        <v>40818</v>
      </c>
      <c r="F14" s="288">
        <v>0</v>
      </c>
      <c r="G14" s="289">
        <f t="shared" si="0"/>
        <v>40818</v>
      </c>
      <c r="H14" s="557">
        <v>0</v>
      </c>
      <c r="I14" s="288">
        <v>0</v>
      </c>
      <c r="J14" s="290">
        <f t="shared" si="1"/>
        <v>0</v>
      </c>
    </row>
    <row r="15" spans="1:10" s="276" customFormat="1" ht="15.75">
      <c r="A15" s="43"/>
      <c r="B15" s="161" t="s">
        <v>18</v>
      </c>
      <c r="C15" s="160" t="s">
        <v>563</v>
      </c>
      <c r="D15" s="159"/>
      <c r="E15" s="288">
        <f>SUM(E16:E18)</f>
        <v>0</v>
      </c>
      <c r="F15" s="288">
        <f>SUM(F16:F18)</f>
        <v>0</v>
      </c>
      <c r="G15" s="289">
        <f t="shared" si="0"/>
        <v>0</v>
      </c>
      <c r="H15" s="288">
        <f>SUM(H16:H18)</f>
        <v>0</v>
      </c>
      <c r="I15" s="288">
        <f>SUM(I16:I18)</f>
        <v>0</v>
      </c>
      <c r="J15" s="290">
        <f t="shared" si="1"/>
        <v>0</v>
      </c>
    </row>
    <row r="16" spans="1:10" s="276" customFormat="1" ht="15.75">
      <c r="A16" s="43"/>
      <c r="B16" s="164" t="s">
        <v>61</v>
      </c>
      <c r="C16" s="163" t="s">
        <v>645</v>
      </c>
      <c r="D16" s="159"/>
      <c r="E16" s="291">
        <v>0</v>
      </c>
      <c r="F16" s="291">
        <v>0</v>
      </c>
      <c r="G16" s="289">
        <f t="shared" si="0"/>
        <v>0</v>
      </c>
      <c r="H16" s="291">
        <v>0</v>
      </c>
      <c r="I16" s="291">
        <v>0</v>
      </c>
      <c r="J16" s="290">
        <f t="shared" si="1"/>
        <v>0</v>
      </c>
    </row>
    <row r="17" spans="1:10" s="276" customFormat="1" ht="15.75">
      <c r="A17" s="43"/>
      <c r="B17" s="164" t="s">
        <v>62</v>
      </c>
      <c r="C17" s="162" t="s">
        <v>646</v>
      </c>
      <c r="D17" s="159"/>
      <c r="E17" s="291">
        <v>0</v>
      </c>
      <c r="F17" s="291">
        <v>0</v>
      </c>
      <c r="G17" s="289">
        <f t="shared" si="0"/>
        <v>0</v>
      </c>
      <c r="H17" s="291">
        <v>0</v>
      </c>
      <c r="I17" s="291">
        <v>0</v>
      </c>
      <c r="J17" s="290">
        <f t="shared" si="1"/>
        <v>0</v>
      </c>
    </row>
    <row r="18" spans="1:10" s="276" customFormat="1" ht="15.75">
      <c r="A18" s="43"/>
      <c r="B18" s="164" t="s">
        <v>108</v>
      </c>
      <c r="C18" s="162" t="s">
        <v>564</v>
      </c>
      <c r="D18" s="159"/>
      <c r="E18" s="291">
        <v>0</v>
      </c>
      <c r="F18" s="291">
        <v>0</v>
      </c>
      <c r="G18" s="289">
        <f t="shared" si="0"/>
        <v>0</v>
      </c>
      <c r="H18" s="291">
        <v>0</v>
      </c>
      <c r="I18" s="291">
        <v>0</v>
      </c>
      <c r="J18" s="290">
        <f t="shared" si="1"/>
        <v>0</v>
      </c>
    </row>
    <row r="19" spans="1:10" s="276" customFormat="1" ht="15.75">
      <c r="A19" s="43"/>
      <c r="B19" s="2" t="s">
        <v>17</v>
      </c>
      <c r="C19" s="44" t="s">
        <v>146</v>
      </c>
      <c r="D19" s="31"/>
      <c r="E19" s="288">
        <f>SUM(E20:E22)</f>
        <v>0</v>
      </c>
      <c r="F19" s="288">
        <f>SUM(F20:F22)</f>
        <v>0</v>
      </c>
      <c r="G19" s="289">
        <f t="shared" si="0"/>
        <v>0</v>
      </c>
      <c r="H19" s="288">
        <f>SUM(H20:H22)</f>
        <v>0</v>
      </c>
      <c r="I19" s="288">
        <f>SUM(I20:I22)</f>
        <v>0</v>
      </c>
      <c r="J19" s="290">
        <f t="shared" si="1"/>
        <v>0</v>
      </c>
    </row>
    <row r="20" spans="1:10" ht="15.75">
      <c r="A20" s="36"/>
      <c r="B20" s="3" t="s">
        <v>49</v>
      </c>
      <c r="C20" s="37" t="s">
        <v>6</v>
      </c>
      <c r="D20" s="35"/>
      <c r="E20" s="291">
        <v>0</v>
      </c>
      <c r="F20" s="291">
        <v>0</v>
      </c>
      <c r="G20" s="289">
        <f t="shared" si="0"/>
        <v>0</v>
      </c>
      <c r="H20" s="291">
        <v>0</v>
      </c>
      <c r="I20" s="291">
        <v>0</v>
      </c>
      <c r="J20" s="290">
        <f t="shared" si="1"/>
        <v>0</v>
      </c>
    </row>
    <row r="21" spans="1:10" ht="15.75">
      <c r="A21" s="36"/>
      <c r="B21" s="3" t="s">
        <v>50</v>
      </c>
      <c r="C21" s="37" t="s">
        <v>7</v>
      </c>
      <c r="D21" s="35"/>
      <c r="E21" s="291">
        <v>0</v>
      </c>
      <c r="F21" s="291">
        <v>0</v>
      </c>
      <c r="G21" s="289">
        <f t="shared" si="0"/>
        <v>0</v>
      </c>
      <c r="H21" s="291">
        <v>0</v>
      </c>
      <c r="I21" s="291">
        <v>0</v>
      </c>
      <c r="J21" s="290">
        <f t="shared" si="1"/>
        <v>0</v>
      </c>
    </row>
    <row r="22" spans="1:10" ht="15.75">
      <c r="A22" s="36"/>
      <c r="B22" s="3" t="s">
        <v>294</v>
      </c>
      <c r="C22" s="37" t="s">
        <v>8</v>
      </c>
      <c r="D22" s="35"/>
      <c r="E22" s="291">
        <v>0</v>
      </c>
      <c r="F22" s="291">
        <v>0</v>
      </c>
      <c r="G22" s="289">
        <f t="shared" si="0"/>
        <v>0</v>
      </c>
      <c r="H22" s="291">
        <v>0</v>
      </c>
      <c r="I22" s="291">
        <v>0</v>
      </c>
      <c r="J22" s="290">
        <f t="shared" si="1"/>
        <v>0</v>
      </c>
    </row>
    <row r="23" spans="1:10" s="276" customFormat="1" ht="15.75">
      <c r="A23" s="43"/>
      <c r="B23" s="2" t="s">
        <v>22</v>
      </c>
      <c r="C23" s="44" t="s">
        <v>5</v>
      </c>
      <c r="D23" s="31"/>
      <c r="E23" s="288">
        <f>SUM(E24:E25)</f>
        <v>0</v>
      </c>
      <c r="F23" s="288">
        <f>SUM(F24:F25)</f>
        <v>0</v>
      </c>
      <c r="G23" s="289">
        <f t="shared" si="0"/>
        <v>0</v>
      </c>
      <c r="H23" s="288">
        <f>SUM(H24:H25)</f>
        <v>0</v>
      </c>
      <c r="I23" s="288">
        <f>SUM(I24:I25)</f>
        <v>0</v>
      </c>
      <c r="J23" s="290">
        <f t="shared" si="1"/>
        <v>0</v>
      </c>
    </row>
    <row r="24" spans="1:10" s="276" customFormat="1" ht="15.75">
      <c r="A24" s="43"/>
      <c r="B24" s="137" t="s">
        <v>84</v>
      </c>
      <c r="C24" s="248" t="s">
        <v>682</v>
      </c>
      <c r="D24" s="31"/>
      <c r="E24" s="291">
        <v>0</v>
      </c>
      <c r="F24" s="291">
        <v>0</v>
      </c>
      <c r="G24" s="289">
        <f t="shared" si="0"/>
        <v>0</v>
      </c>
      <c r="H24" s="291">
        <v>0</v>
      </c>
      <c r="I24" s="291">
        <v>0</v>
      </c>
      <c r="J24" s="290">
        <f t="shared" si="1"/>
        <v>0</v>
      </c>
    </row>
    <row r="25" spans="1:10" s="276" customFormat="1" ht="15.75">
      <c r="A25" s="43"/>
      <c r="B25" s="137" t="s">
        <v>85</v>
      </c>
      <c r="C25" s="248" t="s">
        <v>2</v>
      </c>
      <c r="D25" s="31"/>
      <c r="E25" s="291">
        <v>0</v>
      </c>
      <c r="F25" s="291">
        <v>0</v>
      </c>
      <c r="G25" s="289">
        <f t="shared" si="0"/>
        <v>0</v>
      </c>
      <c r="H25" s="291">
        <v>0</v>
      </c>
      <c r="I25" s="291">
        <v>0</v>
      </c>
      <c r="J25" s="290">
        <f t="shared" si="1"/>
        <v>0</v>
      </c>
    </row>
    <row r="26" spans="1:10" s="276" customFormat="1" ht="15.75">
      <c r="A26" s="43"/>
      <c r="B26" s="2" t="s">
        <v>21</v>
      </c>
      <c r="C26" s="44" t="s">
        <v>65</v>
      </c>
      <c r="D26" s="31"/>
      <c r="E26" s="557">
        <v>812330</v>
      </c>
      <c r="F26" s="557">
        <v>24537</v>
      </c>
      <c r="G26" s="289">
        <f t="shared" si="0"/>
        <v>836867</v>
      </c>
      <c r="H26" s="557">
        <v>246998</v>
      </c>
      <c r="I26" s="557">
        <v>6177</v>
      </c>
      <c r="J26" s="290">
        <f t="shared" si="1"/>
        <v>253175</v>
      </c>
    </row>
    <row r="27" spans="1:10" s="276" customFormat="1" ht="15.75">
      <c r="A27" s="43"/>
      <c r="B27" s="2" t="s">
        <v>23</v>
      </c>
      <c r="C27" s="45" t="s">
        <v>127</v>
      </c>
      <c r="D27" s="31" t="s">
        <v>95</v>
      </c>
      <c r="E27" s="557">
        <v>116758</v>
      </c>
      <c r="F27" s="557">
        <v>0</v>
      </c>
      <c r="G27" s="289">
        <f t="shared" si="0"/>
        <v>116758</v>
      </c>
      <c r="H27" s="557">
        <v>93755</v>
      </c>
      <c r="I27" s="557">
        <v>0</v>
      </c>
      <c r="J27" s="290">
        <f t="shared" si="1"/>
        <v>93755</v>
      </c>
    </row>
    <row r="28" spans="1:10" s="276" customFormat="1" ht="15.75">
      <c r="A28" s="43"/>
      <c r="B28" s="46" t="s">
        <v>24</v>
      </c>
      <c r="C28" s="44" t="s">
        <v>145</v>
      </c>
      <c r="D28" s="31"/>
      <c r="E28" s="288">
        <v>0</v>
      </c>
      <c r="F28" s="288">
        <v>0</v>
      </c>
      <c r="G28" s="289">
        <f t="shared" si="0"/>
        <v>0</v>
      </c>
      <c r="H28" s="288">
        <v>0</v>
      </c>
      <c r="I28" s="288">
        <v>0</v>
      </c>
      <c r="J28" s="290">
        <f t="shared" si="1"/>
        <v>0</v>
      </c>
    </row>
    <row r="29" spans="1:10" s="276" customFormat="1" ht="15.75">
      <c r="A29" s="43"/>
      <c r="B29" s="2" t="s">
        <v>25</v>
      </c>
      <c r="C29" s="44" t="s">
        <v>647</v>
      </c>
      <c r="D29" s="31" t="s">
        <v>96</v>
      </c>
      <c r="E29" s="288">
        <f>SUM(E30:E32)-E33</f>
        <v>0</v>
      </c>
      <c r="F29" s="288">
        <f>SUM(F30:F32)-F33</f>
        <v>0</v>
      </c>
      <c r="G29" s="289">
        <f t="shared" si="0"/>
        <v>0</v>
      </c>
      <c r="H29" s="288">
        <f>SUM(H30:H32)-H33</f>
        <v>0</v>
      </c>
      <c r="I29" s="288">
        <f>SUM(I30:I32)-I33</f>
        <v>0</v>
      </c>
      <c r="J29" s="290">
        <f t="shared" si="1"/>
        <v>0</v>
      </c>
    </row>
    <row r="30" spans="1:10" ht="15.75">
      <c r="A30" s="36"/>
      <c r="B30" s="3" t="s">
        <v>426</v>
      </c>
      <c r="C30" s="37" t="s">
        <v>9</v>
      </c>
      <c r="D30" s="35"/>
      <c r="E30" s="291">
        <v>0</v>
      </c>
      <c r="F30" s="291">
        <v>0</v>
      </c>
      <c r="G30" s="289">
        <f t="shared" si="0"/>
        <v>0</v>
      </c>
      <c r="H30" s="291">
        <v>0</v>
      </c>
      <c r="I30" s="291">
        <v>0</v>
      </c>
      <c r="J30" s="290">
        <f t="shared" si="1"/>
        <v>0</v>
      </c>
    </row>
    <row r="31" spans="1:10" ht="15.75">
      <c r="A31" s="36"/>
      <c r="B31" s="3" t="s">
        <v>427</v>
      </c>
      <c r="C31" s="37" t="s">
        <v>499</v>
      </c>
      <c r="D31" s="35"/>
      <c r="E31" s="291">
        <v>0</v>
      </c>
      <c r="F31" s="291">
        <v>0</v>
      </c>
      <c r="G31" s="289">
        <f t="shared" si="0"/>
        <v>0</v>
      </c>
      <c r="H31" s="291">
        <v>0</v>
      </c>
      <c r="I31" s="291">
        <v>0</v>
      </c>
      <c r="J31" s="290">
        <f t="shared" si="1"/>
        <v>0</v>
      </c>
    </row>
    <row r="32" spans="1:10" ht="15.75">
      <c r="A32" s="36"/>
      <c r="B32" s="3" t="s">
        <v>496</v>
      </c>
      <c r="C32" s="37" t="s">
        <v>2</v>
      </c>
      <c r="D32" s="35"/>
      <c r="E32" s="291">
        <v>0</v>
      </c>
      <c r="F32" s="291">
        <v>0</v>
      </c>
      <c r="G32" s="289">
        <f t="shared" si="0"/>
        <v>0</v>
      </c>
      <c r="H32" s="291">
        <v>0</v>
      </c>
      <c r="I32" s="291">
        <v>0</v>
      </c>
      <c r="J32" s="290">
        <f t="shared" si="1"/>
        <v>0</v>
      </c>
    </row>
    <row r="33" spans="1:10" ht="15.75">
      <c r="A33" s="36"/>
      <c r="B33" s="3" t="s">
        <v>497</v>
      </c>
      <c r="C33" s="37" t="s">
        <v>10</v>
      </c>
      <c r="D33" s="35"/>
      <c r="E33" s="291">
        <v>0</v>
      </c>
      <c r="F33" s="291">
        <v>0</v>
      </c>
      <c r="G33" s="289">
        <f t="shared" si="0"/>
        <v>0</v>
      </c>
      <c r="H33" s="291">
        <v>0</v>
      </c>
      <c r="I33" s="291">
        <v>0</v>
      </c>
      <c r="J33" s="290">
        <f t="shared" si="1"/>
        <v>0</v>
      </c>
    </row>
    <row r="34" spans="1:10" s="276" customFormat="1" ht="15.75">
      <c r="A34" s="43"/>
      <c r="B34" s="2" t="s">
        <v>478</v>
      </c>
      <c r="C34" s="12" t="s">
        <v>577</v>
      </c>
      <c r="D34" s="31" t="s">
        <v>97</v>
      </c>
      <c r="E34" s="288">
        <f>SUM(E35:E37)</f>
        <v>0</v>
      </c>
      <c r="F34" s="288">
        <f>SUM(F35:F37)</f>
        <v>0</v>
      </c>
      <c r="G34" s="289">
        <f t="shared" si="0"/>
        <v>0</v>
      </c>
      <c r="H34" s="288">
        <f>SUM(H35:H37)</f>
        <v>0</v>
      </c>
      <c r="I34" s="288">
        <f>SUM(I35:I37)</f>
        <v>0</v>
      </c>
      <c r="J34" s="290">
        <f t="shared" si="1"/>
        <v>0</v>
      </c>
    </row>
    <row r="35" spans="1:10" s="276" customFormat="1" ht="15.75">
      <c r="A35" s="43"/>
      <c r="B35" s="3" t="s">
        <v>53</v>
      </c>
      <c r="C35" s="144" t="s">
        <v>448</v>
      </c>
      <c r="D35" s="31"/>
      <c r="E35" s="291">
        <v>0</v>
      </c>
      <c r="F35" s="291">
        <v>0</v>
      </c>
      <c r="G35" s="289">
        <f t="shared" si="0"/>
        <v>0</v>
      </c>
      <c r="H35" s="291">
        <v>0</v>
      </c>
      <c r="I35" s="291">
        <v>0</v>
      </c>
      <c r="J35" s="290">
        <f t="shared" si="1"/>
        <v>0</v>
      </c>
    </row>
    <row r="36" spans="1:10" s="276" customFormat="1" ht="15.75">
      <c r="A36" s="43"/>
      <c r="B36" s="3" t="s">
        <v>54</v>
      </c>
      <c r="C36" s="144" t="s">
        <v>449</v>
      </c>
      <c r="D36" s="31"/>
      <c r="E36" s="291">
        <v>0</v>
      </c>
      <c r="F36" s="291">
        <v>0</v>
      </c>
      <c r="G36" s="289">
        <f t="shared" si="0"/>
        <v>0</v>
      </c>
      <c r="H36" s="291">
        <v>0</v>
      </c>
      <c r="I36" s="291">
        <v>0</v>
      </c>
      <c r="J36" s="290">
        <f t="shared" si="1"/>
        <v>0</v>
      </c>
    </row>
    <row r="37" spans="1:10" s="276" customFormat="1" ht="15.75">
      <c r="A37" s="43"/>
      <c r="B37" s="3" t="s">
        <v>479</v>
      </c>
      <c r="C37" s="144" t="s">
        <v>444</v>
      </c>
      <c r="D37" s="31"/>
      <c r="E37" s="291">
        <v>0</v>
      </c>
      <c r="F37" s="291">
        <v>0</v>
      </c>
      <c r="G37" s="289">
        <f t="shared" si="0"/>
        <v>0</v>
      </c>
      <c r="H37" s="291">
        <v>0</v>
      </c>
      <c r="I37" s="291">
        <v>0</v>
      </c>
      <c r="J37" s="290">
        <f t="shared" si="1"/>
        <v>0</v>
      </c>
    </row>
    <row r="38" spans="1:10" s="276" customFormat="1" ht="15.75">
      <c r="A38" s="43"/>
      <c r="B38" s="2" t="s">
        <v>111</v>
      </c>
      <c r="C38" s="44" t="s">
        <v>11</v>
      </c>
      <c r="D38" s="31" t="s">
        <v>98</v>
      </c>
      <c r="E38" s="288">
        <f>SUM(E39:E43)</f>
        <v>3780</v>
      </c>
      <c r="F38" s="288">
        <f>SUM(F39:F43)</f>
        <v>0</v>
      </c>
      <c r="G38" s="289">
        <f t="shared" si="0"/>
        <v>3780</v>
      </c>
      <c r="H38" s="288">
        <f>SUM(H39:H43)</f>
        <v>2594</v>
      </c>
      <c r="I38" s="288">
        <f>SUM(I39:I43)</f>
        <v>0</v>
      </c>
      <c r="J38" s="290">
        <f t="shared" si="1"/>
        <v>2594</v>
      </c>
    </row>
    <row r="39" spans="1:10" ht="15.75">
      <c r="A39" s="36"/>
      <c r="B39" s="3" t="s">
        <v>428</v>
      </c>
      <c r="C39" s="38" t="s">
        <v>144</v>
      </c>
      <c r="D39" s="31"/>
      <c r="E39" s="556">
        <v>1630</v>
      </c>
      <c r="F39" s="291">
        <v>0</v>
      </c>
      <c r="G39" s="289">
        <f t="shared" si="0"/>
        <v>1630</v>
      </c>
      <c r="H39" s="556">
        <v>766</v>
      </c>
      <c r="I39" s="291">
        <v>0</v>
      </c>
      <c r="J39" s="290">
        <f t="shared" si="1"/>
        <v>766</v>
      </c>
    </row>
    <row r="40" spans="1:10" ht="15.75">
      <c r="A40" s="36"/>
      <c r="B40" s="3" t="s">
        <v>431</v>
      </c>
      <c r="C40" s="38" t="s">
        <v>452</v>
      </c>
      <c r="D40" s="31"/>
      <c r="E40" s="291">
        <v>0</v>
      </c>
      <c r="F40" s="291">
        <v>0</v>
      </c>
      <c r="G40" s="289">
        <f t="shared" si="0"/>
        <v>0</v>
      </c>
      <c r="H40" s="291">
        <v>0</v>
      </c>
      <c r="I40" s="291">
        <v>0</v>
      </c>
      <c r="J40" s="290">
        <f t="shared" si="1"/>
        <v>0</v>
      </c>
    </row>
    <row r="41" spans="1:10" ht="15.75">
      <c r="A41" s="36"/>
      <c r="B41" s="3" t="s">
        <v>451</v>
      </c>
      <c r="C41" s="37" t="s">
        <v>511</v>
      </c>
      <c r="D41" s="35"/>
      <c r="E41" s="556">
        <v>2025</v>
      </c>
      <c r="F41" s="291">
        <v>0</v>
      </c>
      <c r="G41" s="289">
        <f t="shared" si="0"/>
        <v>2025</v>
      </c>
      <c r="H41" s="556">
        <v>1703</v>
      </c>
      <c r="I41" s="291">
        <v>0</v>
      </c>
      <c r="J41" s="290">
        <f t="shared" si="1"/>
        <v>1703</v>
      </c>
    </row>
    <row r="42" spans="1:10" ht="15.75">
      <c r="A42" s="36"/>
      <c r="B42" s="3" t="s">
        <v>480</v>
      </c>
      <c r="C42" s="37" t="s">
        <v>110</v>
      </c>
      <c r="D42" s="35"/>
      <c r="E42" s="291">
        <v>0</v>
      </c>
      <c r="F42" s="291">
        <v>0</v>
      </c>
      <c r="G42" s="289">
        <f t="shared" si="0"/>
        <v>0</v>
      </c>
      <c r="H42" s="291">
        <v>0</v>
      </c>
      <c r="I42" s="291">
        <v>0</v>
      </c>
      <c r="J42" s="290">
        <f t="shared" si="1"/>
        <v>0</v>
      </c>
    </row>
    <row r="43" spans="1:10" ht="15.75">
      <c r="A43" s="36"/>
      <c r="B43" s="3" t="s">
        <v>481</v>
      </c>
      <c r="C43" s="37" t="s">
        <v>12</v>
      </c>
      <c r="D43" s="35"/>
      <c r="E43" s="556">
        <v>125</v>
      </c>
      <c r="F43" s="291">
        <v>0</v>
      </c>
      <c r="G43" s="289">
        <f t="shared" si="0"/>
        <v>125</v>
      </c>
      <c r="H43" s="556">
        <v>125</v>
      </c>
      <c r="I43" s="291">
        <v>0</v>
      </c>
      <c r="J43" s="290">
        <f t="shared" si="1"/>
        <v>125</v>
      </c>
    </row>
    <row r="44" spans="1:10" ht="15.75">
      <c r="A44" s="36"/>
      <c r="B44" s="2" t="s">
        <v>28</v>
      </c>
      <c r="C44" s="2" t="s">
        <v>453</v>
      </c>
      <c r="D44" s="31" t="s">
        <v>99</v>
      </c>
      <c r="E44" s="288">
        <f>SUM(E45:E46)</f>
        <v>4933</v>
      </c>
      <c r="F44" s="288">
        <f>SUM(F45:F46)</f>
        <v>0</v>
      </c>
      <c r="G44" s="289">
        <f t="shared" si="0"/>
        <v>4933</v>
      </c>
      <c r="H44" s="288">
        <f>SUM(H45:H46)</f>
        <v>9112</v>
      </c>
      <c r="I44" s="288">
        <f>SUM(I45:I46)</f>
        <v>0</v>
      </c>
      <c r="J44" s="290">
        <f t="shared" si="1"/>
        <v>9112</v>
      </c>
    </row>
    <row r="45" spans="1:10" ht="15.75">
      <c r="A45" s="36"/>
      <c r="B45" s="146" t="s">
        <v>503</v>
      </c>
      <c r="C45" s="145" t="s">
        <v>454</v>
      </c>
      <c r="D45" s="31"/>
      <c r="E45" s="556">
        <v>4933</v>
      </c>
      <c r="F45" s="291">
        <v>0</v>
      </c>
      <c r="G45" s="289">
        <f t="shared" si="0"/>
        <v>4933</v>
      </c>
      <c r="H45" s="556">
        <v>8792</v>
      </c>
      <c r="I45" s="291">
        <v>0</v>
      </c>
      <c r="J45" s="290">
        <f t="shared" si="1"/>
        <v>8792</v>
      </c>
    </row>
    <row r="46" spans="1:10" ht="15.75">
      <c r="A46" s="36"/>
      <c r="B46" s="146" t="s">
        <v>504</v>
      </c>
      <c r="C46" s="145" t="s">
        <v>455</v>
      </c>
      <c r="D46" s="31"/>
      <c r="E46" s="556">
        <v>0</v>
      </c>
      <c r="F46" s="291">
        <v>0</v>
      </c>
      <c r="G46" s="289">
        <f t="shared" si="0"/>
        <v>0</v>
      </c>
      <c r="H46" s="556">
        <v>320</v>
      </c>
      <c r="I46" s="291">
        <v>0</v>
      </c>
      <c r="J46" s="290">
        <f t="shared" si="1"/>
        <v>320</v>
      </c>
    </row>
    <row r="47" spans="1:10" ht="15.75">
      <c r="A47" s="36"/>
      <c r="B47" s="2" t="s">
        <v>29</v>
      </c>
      <c r="C47" s="652" t="s">
        <v>604</v>
      </c>
      <c r="D47" s="31" t="s">
        <v>100</v>
      </c>
      <c r="E47" s="291"/>
      <c r="F47" s="291"/>
      <c r="G47" s="289">
        <f t="shared" si="0"/>
        <v>0</v>
      </c>
      <c r="H47" s="291"/>
      <c r="I47" s="291"/>
      <c r="J47" s="290">
        <f t="shared" si="1"/>
        <v>0</v>
      </c>
    </row>
    <row r="48" spans="1:10" ht="15.75">
      <c r="A48" s="36"/>
      <c r="B48" s="2"/>
      <c r="C48" s="652"/>
      <c r="D48" s="31"/>
      <c r="E48" s="288">
        <f>SUM(E49:E50)</f>
        <v>0</v>
      </c>
      <c r="F48" s="288">
        <f>SUM(F49:F50)</f>
        <v>0</v>
      </c>
      <c r="G48" s="289">
        <f t="shared" si="0"/>
        <v>0</v>
      </c>
      <c r="H48" s="288">
        <f>SUM(H49:H50)</f>
        <v>0</v>
      </c>
      <c r="I48" s="288">
        <f>SUM(I49:I50)</f>
        <v>0</v>
      </c>
      <c r="J48" s="290">
        <f t="shared" si="1"/>
        <v>0</v>
      </c>
    </row>
    <row r="49" spans="1:10" ht="15.75">
      <c r="A49" s="36"/>
      <c r="B49" s="137" t="s">
        <v>482</v>
      </c>
      <c r="C49" s="179" t="s">
        <v>602</v>
      </c>
      <c r="D49" s="31"/>
      <c r="E49" s="291">
        <v>0</v>
      </c>
      <c r="F49" s="291">
        <v>0</v>
      </c>
      <c r="G49" s="289">
        <f t="shared" si="0"/>
        <v>0</v>
      </c>
      <c r="H49" s="291">
        <v>0</v>
      </c>
      <c r="I49" s="291">
        <v>0</v>
      </c>
      <c r="J49" s="290">
        <f t="shared" si="1"/>
        <v>0</v>
      </c>
    </row>
    <row r="50" spans="1:10" ht="15.75">
      <c r="A50" s="36"/>
      <c r="B50" s="137" t="s">
        <v>483</v>
      </c>
      <c r="C50" s="179" t="s">
        <v>603</v>
      </c>
      <c r="D50" s="31"/>
      <c r="E50" s="291">
        <v>0</v>
      </c>
      <c r="F50" s="291">
        <v>0</v>
      </c>
      <c r="G50" s="289">
        <f t="shared" si="0"/>
        <v>0</v>
      </c>
      <c r="H50" s="291">
        <v>0</v>
      </c>
      <c r="I50" s="291">
        <v>0</v>
      </c>
      <c r="J50" s="290">
        <f t="shared" si="1"/>
        <v>0</v>
      </c>
    </row>
    <row r="51" spans="1:10" ht="15.75">
      <c r="A51" s="36"/>
      <c r="B51" s="2" t="s">
        <v>30</v>
      </c>
      <c r="C51" s="2" t="s">
        <v>143</v>
      </c>
      <c r="D51" s="31" t="s">
        <v>101</v>
      </c>
      <c r="E51" s="288">
        <v>0</v>
      </c>
      <c r="F51" s="288">
        <v>0</v>
      </c>
      <c r="G51" s="289">
        <f t="shared" si="0"/>
        <v>0</v>
      </c>
      <c r="H51" s="288">
        <v>0</v>
      </c>
      <c r="I51" s="288">
        <v>0</v>
      </c>
      <c r="J51" s="290">
        <f t="shared" si="1"/>
        <v>0</v>
      </c>
    </row>
    <row r="52" spans="1:10" ht="15.75">
      <c r="A52" s="36"/>
      <c r="B52" s="2" t="s">
        <v>31</v>
      </c>
      <c r="C52" s="2" t="s">
        <v>742</v>
      </c>
      <c r="D52" s="31" t="s">
        <v>102</v>
      </c>
      <c r="E52" s="288">
        <f>+E53+E54+E66+E71+E74</f>
        <v>253524</v>
      </c>
      <c r="F52" s="288">
        <f>+F53+F54+F66+F71+F74</f>
        <v>0</v>
      </c>
      <c r="G52" s="289">
        <f t="shared" si="0"/>
        <v>253524</v>
      </c>
      <c r="H52" s="288">
        <f>+H53+H54+H66+H71+H74</f>
        <v>236325</v>
      </c>
      <c r="I52" s="288">
        <f>+I53+I54+I66+I71+I74</f>
        <v>0</v>
      </c>
      <c r="J52" s="290">
        <f t="shared" si="1"/>
        <v>236325</v>
      </c>
    </row>
    <row r="53" spans="1:10" ht="15.75">
      <c r="A53" s="36"/>
      <c r="B53" s="3" t="s">
        <v>484</v>
      </c>
      <c r="C53" s="37" t="s">
        <v>116</v>
      </c>
      <c r="D53" s="35"/>
      <c r="E53" s="556">
        <v>60000</v>
      </c>
      <c r="F53" s="291">
        <v>0</v>
      </c>
      <c r="G53" s="289">
        <f t="shared" si="0"/>
        <v>60000</v>
      </c>
      <c r="H53" s="556">
        <v>60000</v>
      </c>
      <c r="I53" s="291">
        <v>0</v>
      </c>
      <c r="J53" s="290">
        <f t="shared" si="1"/>
        <v>60000</v>
      </c>
    </row>
    <row r="54" spans="1:10" ht="15.75">
      <c r="A54" s="36"/>
      <c r="B54" s="3" t="s">
        <v>485</v>
      </c>
      <c r="C54" s="37" t="s">
        <v>117</v>
      </c>
      <c r="D54" s="31"/>
      <c r="E54" s="288">
        <f>SUM(E55:E65)</f>
        <v>96788</v>
      </c>
      <c r="F54" s="288">
        <f>SUM(F55:F65)</f>
        <v>0</v>
      </c>
      <c r="G54" s="289">
        <f t="shared" si="0"/>
        <v>96788</v>
      </c>
      <c r="H54" s="288">
        <f>SUM(H55:H65)</f>
        <v>96788</v>
      </c>
      <c r="I54" s="288">
        <f>SUM(I55:I65)</f>
        <v>0</v>
      </c>
      <c r="J54" s="290">
        <f t="shared" si="1"/>
        <v>96788</v>
      </c>
    </row>
    <row r="55" spans="1:10" ht="15.75">
      <c r="A55" s="36"/>
      <c r="B55" s="3" t="s">
        <v>512</v>
      </c>
      <c r="C55" s="37" t="s">
        <v>118</v>
      </c>
      <c r="D55" s="31"/>
      <c r="E55" s="291">
        <v>0</v>
      </c>
      <c r="F55" s="291">
        <v>0</v>
      </c>
      <c r="G55" s="289">
        <f t="shared" si="0"/>
        <v>0</v>
      </c>
      <c r="H55" s="291">
        <v>0</v>
      </c>
      <c r="I55" s="291">
        <v>0</v>
      </c>
      <c r="J55" s="290">
        <f t="shared" si="1"/>
        <v>0</v>
      </c>
    </row>
    <row r="56" spans="1:10" ht="15.75">
      <c r="A56" s="36"/>
      <c r="B56" s="3" t="s">
        <v>513</v>
      </c>
      <c r="C56" s="37" t="s">
        <v>119</v>
      </c>
      <c r="D56" s="35"/>
      <c r="E56" s="291">
        <v>0</v>
      </c>
      <c r="F56" s="291">
        <v>0</v>
      </c>
      <c r="G56" s="289">
        <f t="shared" si="0"/>
        <v>0</v>
      </c>
      <c r="H56" s="291">
        <v>0</v>
      </c>
      <c r="I56" s="291">
        <v>0</v>
      </c>
      <c r="J56" s="290">
        <f t="shared" si="1"/>
        <v>0</v>
      </c>
    </row>
    <row r="57" spans="1:10" ht="15.75">
      <c r="A57" s="36"/>
      <c r="B57" s="3" t="s">
        <v>514</v>
      </c>
      <c r="C57" s="37" t="s">
        <v>634</v>
      </c>
      <c r="D57" s="31"/>
      <c r="E57" s="291">
        <v>0</v>
      </c>
      <c r="F57" s="291">
        <v>0</v>
      </c>
      <c r="G57" s="289">
        <f t="shared" si="0"/>
        <v>0</v>
      </c>
      <c r="H57" s="291">
        <v>0</v>
      </c>
      <c r="I57" s="291">
        <v>0</v>
      </c>
      <c r="J57" s="290">
        <f t="shared" si="1"/>
        <v>0</v>
      </c>
    </row>
    <row r="58" spans="1:10" ht="15.75">
      <c r="A58" s="36"/>
      <c r="B58" s="3" t="s">
        <v>515</v>
      </c>
      <c r="C58" s="37" t="s">
        <v>650</v>
      </c>
      <c r="D58" s="31"/>
      <c r="E58" s="291">
        <v>0</v>
      </c>
      <c r="F58" s="291">
        <v>0</v>
      </c>
      <c r="G58" s="289">
        <f t="shared" si="0"/>
        <v>0</v>
      </c>
      <c r="H58" s="291">
        <v>0</v>
      </c>
      <c r="I58" s="291">
        <v>0</v>
      </c>
      <c r="J58" s="290">
        <f t="shared" si="1"/>
        <v>0</v>
      </c>
    </row>
    <row r="59" spans="1:10" ht="15.75">
      <c r="A59" s="36"/>
      <c r="B59" s="3" t="s">
        <v>516</v>
      </c>
      <c r="C59" s="37" t="s">
        <v>648</v>
      </c>
      <c r="D59" s="31"/>
      <c r="E59" s="291">
        <v>0</v>
      </c>
      <c r="F59" s="291">
        <v>0</v>
      </c>
      <c r="G59" s="289">
        <f t="shared" si="0"/>
        <v>0</v>
      </c>
      <c r="H59" s="291">
        <v>0</v>
      </c>
      <c r="I59" s="291">
        <v>0</v>
      </c>
      <c r="J59" s="290">
        <f t="shared" si="1"/>
        <v>0</v>
      </c>
    </row>
    <row r="60" spans="1:10" ht="15.75">
      <c r="A60" s="36"/>
      <c r="B60" s="3" t="s">
        <v>517</v>
      </c>
      <c r="C60" s="37" t="s">
        <v>679</v>
      </c>
      <c r="D60" s="31"/>
      <c r="E60" s="291">
        <v>0</v>
      </c>
      <c r="F60" s="291">
        <v>0</v>
      </c>
      <c r="G60" s="289">
        <f t="shared" si="0"/>
        <v>0</v>
      </c>
      <c r="H60" s="291">
        <v>0</v>
      </c>
      <c r="I60" s="291">
        <v>0</v>
      </c>
      <c r="J60" s="290">
        <f t="shared" si="1"/>
        <v>0</v>
      </c>
    </row>
    <row r="61" spans="1:10" ht="15.75">
      <c r="A61" s="36"/>
      <c r="B61" s="3" t="s">
        <v>518</v>
      </c>
      <c r="C61" s="277" t="s">
        <v>674</v>
      </c>
      <c r="D61" s="31"/>
      <c r="E61" s="291">
        <v>0</v>
      </c>
      <c r="F61" s="291">
        <v>0</v>
      </c>
      <c r="G61" s="289">
        <f t="shared" si="0"/>
        <v>0</v>
      </c>
      <c r="H61" s="291">
        <v>0</v>
      </c>
      <c r="I61" s="291">
        <v>0</v>
      </c>
      <c r="J61" s="290">
        <f t="shared" si="1"/>
        <v>0</v>
      </c>
    </row>
    <row r="62" spans="1:10" ht="15.75">
      <c r="A62" s="36"/>
      <c r="B62" s="3" t="s">
        <v>519</v>
      </c>
      <c r="C62" s="37" t="s">
        <v>456</v>
      </c>
      <c r="D62" s="31"/>
      <c r="E62" s="291">
        <v>0</v>
      </c>
      <c r="F62" s="291">
        <v>0</v>
      </c>
      <c r="G62" s="289">
        <f t="shared" si="0"/>
        <v>0</v>
      </c>
      <c r="H62" s="291">
        <v>0</v>
      </c>
      <c r="I62" s="291">
        <v>0</v>
      </c>
      <c r="J62" s="290">
        <f t="shared" si="1"/>
        <v>0</v>
      </c>
    </row>
    <row r="63" spans="1:10" ht="15.75" customHeight="1">
      <c r="A63" s="36"/>
      <c r="B63" s="3" t="s">
        <v>520</v>
      </c>
      <c r="C63" s="648" t="s">
        <v>605</v>
      </c>
      <c r="D63" s="31"/>
      <c r="E63" s="291">
        <v>0</v>
      </c>
      <c r="F63" s="291">
        <v>0</v>
      </c>
      <c r="G63" s="289">
        <f t="shared" si="0"/>
        <v>0</v>
      </c>
      <c r="H63" s="291">
        <v>0</v>
      </c>
      <c r="I63" s="291">
        <v>0</v>
      </c>
      <c r="J63" s="290">
        <f t="shared" si="1"/>
        <v>0</v>
      </c>
    </row>
    <row r="64" spans="1:10" ht="15.75" customHeight="1">
      <c r="A64" s="36"/>
      <c r="B64" s="3"/>
      <c r="C64" s="648"/>
      <c r="D64" s="31"/>
      <c r="E64" s="291">
        <v>0</v>
      </c>
      <c r="F64" s="291">
        <v>0</v>
      </c>
      <c r="G64" s="289">
        <f t="shared" si="0"/>
        <v>0</v>
      </c>
      <c r="H64" s="291">
        <v>0</v>
      </c>
      <c r="I64" s="291">
        <v>0</v>
      </c>
      <c r="J64" s="290">
        <f t="shared" si="1"/>
        <v>0</v>
      </c>
    </row>
    <row r="65" spans="1:10" ht="15.75">
      <c r="A65" s="36"/>
      <c r="B65" s="3" t="s">
        <v>680</v>
      </c>
      <c r="C65" s="37" t="s">
        <v>120</v>
      </c>
      <c r="D65" s="35"/>
      <c r="E65" s="556">
        <v>96788</v>
      </c>
      <c r="F65" s="291">
        <v>0</v>
      </c>
      <c r="G65" s="289">
        <f t="shared" si="0"/>
        <v>96788</v>
      </c>
      <c r="H65" s="556">
        <v>96788</v>
      </c>
      <c r="I65" s="291">
        <v>0</v>
      </c>
      <c r="J65" s="290">
        <f t="shared" si="1"/>
        <v>96788</v>
      </c>
    </row>
    <row r="66" spans="1:10" ht="15.75">
      <c r="A66" s="36"/>
      <c r="B66" s="3" t="s">
        <v>486</v>
      </c>
      <c r="C66" s="37" t="s">
        <v>121</v>
      </c>
      <c r="D66" s="31"/>
      <c r="E66" s="288">
        <f>SUM(E67:E70)</f>
        <v>57716</v>
      </c>
      <c r="F66" s="288">
        <f>SUM(F67:F70)</f>
        <v>0</v>
      </c>
      <c r="G66" s="289">
        <f t="shared" si="0"/>
        <v>57716</v>
      </c>
      <c r="H66" s="288">
        <f>SUM(H67:H70)</f>
        <v>48018</v>
      </c>
      <c r="I66" s="288">
        <f>SUM(I67:I70)</f>
        <v>0</v>
      </c>
      <c r="J66" s="290">
        <f t="shared" si="1"/>
        <v>48018</v>
      </c>
    </row>
    <row r="67" spans="1:10" ht="15.75">
      <c r="A67" s="36"/>
      <c r="B67" s="3" t="s">
        <v>487</v>
      </c>
      <c r="C67" s="37" t="s">
        <v>122</v>
      </c>
      <c r="D67" s="31"/>
      <c r="E67" s="556">
        <v>11920</v>
      </c>
      <c r="F67" s="291">
        <v>0</v>
      </c>
      <c r="G67" s="289">
        <f t="shared" si="0"/>
        <v>11920</v>
      </c>
      <c r="H67" s="556">
        <v>9993</v>
      </c>
      <c r="I67" s="291">
        <v>0</v>
      </c>
      <c r="J67" s="290">
        <f t="shared" si="1"/>
        <v>9993</v>
      </c>
    </row>
    <row r="68" spans="1:10" ht="15.75">
      <c r="A68" s="36"/>
      <c r="B68" s="3" t="s">
        <v>488</v>
      </c>
      <c r="C68" s="37" t="s">
        <v>123</v>
      </c>
      <c r="D68" s="35"/>
      <c r="E68" s="291">
        <v>0</v>
      </c>
      <c r="F68" s="291">
        <v>0</v>
      </c>
      <c r="G68" s="289">
        <f t="shared" si="0"/>
        <v>0</v>
      </c>
      <c r="H68" s="291">
        <v>0</v>
      </c>
      <c r="I68" s="291">
        <v>0</v>
      </c>
      <c r="J68" s="290">
        <f t="shared" si="1"/>
        <v>0</v>
      </c>
    </row>
    <row r="69" spans="1:10" ht="15.75">
      <c r="A69" s="36"/>
      <c r="B69" s="3" t="s">
        <v>489</v>
      </c>
      <c r="C69" s="37" t="s">
        <v>124</v>
      </c>
      <c r="D69" s="31"/>
      <c r="E69" s="556">
        <v>42527</v>
      </c>
      <c r="F69" s="291">
        <v>0</v>
      </c>
      <c r="G69" s="289">
        <f t="shared" si="0"/>
        <v>42527</v>
      </c>
      <c r="H69" s="556">
        <v>34756</v>
      </c>
      <c r="I69" s="291">
        <v>0</v>
      </c>
      <c r="J69" s="290">
        <f t="shared" si="1"/>
        <v>34756</v>
      </c>
    </row>
    <row r="70" spans="1:10" ht="15.75">
      <c r="A70" s="36"/>
      <c r="B70" s="3" t="s">
        <v>490</v>
      </c>
      <c r="C70" s="37" t="s">
        <v>125</v>
      </c>
      <c r="D70" s="35"/>
      <c r="E70" s="556">
        <v>3269</v>
      </c>
      <c r="F70" s="291">
        <v>0</v>
      </c>
      <c r="G70" s="289">
        <f t="shared" si="0"/>
        <v>3269</v>
      </c>
      <c r="H70" s="556">
        <v>3269</v>
      </c>
      <c r="I70" s="291">
        <v>0</v>
      </c>
      <c r="J70" s="290">
        <f t="shared" si="1"/>
        <v>3269</v>
      </c>
    </row>
    <row r="71" spans="1:10" ht="15.75">
      <c r="A71" s="36"/>
      <c r="B71" s="3" t="s">
        <v>491</v>
      </c>
      <c r="C71" s="37" t="s">
        <v>132</v>
      </c>
      <c r="D71" s="35"/>
      <c r="E71" s="288">
        <f>SUM(E72:E73)</f>
        <v>39020</v>
      </c>
      <c r="F71" s="288">
        <f>SUM(F72:F73)</f>
        <v>0</v>
      </c>
      <c r="G71" s="289">
        <f t="shared" si="0"/>
        <v>39020</v>
      </c>
      <c r="H71" s="288">
        <f>SUM(H72:H73)</f>
        <v>31519</v>
      </c>
      <c r="I71" s="288">
        <f>SUM(I72:I73)</f>
        <v>0</v>
      </c>
      <c r="J71" s="290">
        <f t="shared" si="1"/>
        <v>31519</v>
      </c>
    </row>
    <row r="72" spans="1:10" ht="15.75">
      <c r="A72" s="36"/>
      <c r="B72" s="3" t="s">
        <v>492</v>
      </c>
      <c r="C72" s="38" t="s">
        <v>652</v>
      </c>
      <c r="D72" s="31"/>
      <c r="E72" s="556">
        <v>0</v>
      </c>
      <c r="F72" s="291">
        <v>0</v>
      </c>
      <c r="G72" s="289">
        <f t="shared" si="0"/>
        <v>0</v>
      </c>
      <c r="H72" s="591">
        <v>-1042</v>
      </c>
      <c r="I72" s="291">
        <v>0</v>
      </c>
      <c r="J72" s="593">
        <f t="shared" si="1"/>
        <v>-1042</v>
      </c>
    </row>
    <row r="73" spans="1:10" s="276" customFormat="1" ht="15.75">
      <c r="A73" s="36"/>
      <c r="B73" s="3" t="s">
        <v>493</v>
      </c>
      <c r="C73" s="38" t="s">
        <v>651</v>
      </c>
      <c r="D73" s="31"/>
      <c r="E73" s="556">
        <v>39020</v>
      </c>
      <c r="F73" s="291">
        <v>0</v>
      </c>
      <c r="G73" s="289">
        <f t="shared" si="0"/>
        <v>39020</v>
      </c>
      <c r="H73" s="591">
        <v>32561</v>
      </c>
      <c r="I73" s="291">
        <v>0</v>
      </c>
      <c r="J73" s="290">
        <f t="shared" si="1"/>
        <v>32561</v>
      </c>
    </row>
    <row r="74" spans="1:10" ht="15.75">
      <c r="A74" s="36"/>
      <c r="B74" s="3" t="s">
        <v>494</v>
      </c>
      <c r="C74" s="38" t="s">
        <v>693</v>
      </c>
      <c r="D74" s="31" t="s">
        <v>103</v>
      </c>
      <c r="E74" s="291">
        <v>0</v>
      </c>
      <c r="F74" s="291">
        <v>0</v>
      </c>
      <c r="G74" s="289">
        <f t="shared" si="0"/>
        <v>0</v>
      </c>
      <c r="H74" s="291">
        <v>0</v>
      </c>
      <c r="I74" s="291">
        <v>0</v>
      </c>
      <c r="J74" s="290">
        <f t="shared" si="1"/>
        <v>0</v>
      </c>
    </row>
    <row r="75" spans="1:10" ht="15.75">
      <c r="A75" s="36"/>
      <c r="B75" s="3"/>
      <c r="C75" s="38"/>
      <c r="D75" s="35"/>
      <c r="E75" s="291"/>
      <c r="F75" s="292"/>
      <c r="G75" s="292"/>
      <c r="H75" s="292"/>
      <c r="I75" s="292"/>
      <c r="J75" s="293"/>
    </row>
    <row r="76" spans="1:10" ht="15.75">
      <c r="A76" s="47"/>
      <c r="B76" s="48"/>
      <c r="C76" s="49" t="s">
        <v>66</v>
      </c>
      <c r="D76" s="50"/>
      <c r="E76" s="296">
        <f>+E10+E13+E14+E15+E19+E23+E26+E27+E28+E29+E34+E38+E44+E48+E51+E52</f>
        <v>1232143</v>
      </c>
      <c r="F76" s="296">
        <f>+F10+F13+F14+F15+F19+F23+F26+F27+F28+F29+F34+F38+F44+F48+F51+F52</f>
        <v>24537</v>
      </c>
      <c r="G76" s="294">
        <f>+E76+F76</f>
        <v>1256680</v>
      </c>
      <c r="H76" s="296">
        <f>+H10+H13+H14+H15+H19+H23+H26+H27+H28+H29+H34+H38+H44+H48+H51+H52</f>
        <v>588784</v>
      </c>
      <c r="I76" s="296">
        <f>+I10+I13+I14+I15+I19+I23+I26+I27+I28+I29+I34+I38+I44+I48+I51+I52</f>
        <v>6177</v>
      </c>
      <c r="J76" s="295">
        <f>+H76+I76</f>
        <v>594961</v>
      </c>
    </row>
    <row r="77" spans="1:10" ht="15.75">
      <c r="A77" s="297"/>
      <c r="B77" s="298"/>
      <c r="C77" s="299"/>
      <c r="D77" s="300"/>
      <c r="E77" s="301"/>
      <c r="F77" s="301"/>
      <c r="G77" s="301"/>
      <c r="H77" s="301"/>
      <c r="I77" s="301"/>
      <c r="J77" s="302"/>
    </row>
    <row r="78" spans="1:10" ht="15.75">
      <c r="A78" s="303"/>
      <c r="B78" s="304"/>
      <c r="C78" s="305"/>
      <c r="D78" s="306"/>
      <c r="E78" s="307"/>
      <c r="F78" s="307"/>
      <c r="G78" s="307"/>
      <c r="H78" s="307"/>
      <c r="I78" s="307"/>
      <c r="J78" s="308"/>
    </row>
    <row r="79" spans="1:10" ht="15.75">
      <c r="A79" s="309"/>
      <c r="B79" s="310"/>
      <c r="C79" s="311"/>
      <c r="D79" s="312"/>
      <c r="E79" s="307"/>
      <c r="F79" s="307"/>
      <c r="G79" s="307"/>
      <c r="H79" s="307"/>
      <c r="I79" s="307"/>
      <c r="J79" s="308"/>
    </row>
    <row r="80" spans="1:10" s="276" customFormat="1" ht="15.75">
      <c r="A80" s="309"/>
      <c r="B80" s="310"/>
      <c r="C80" s="325" t="str">
        <f>+a!C80</f>
        <v>                              Hüseyin ERKAN </v>
      </c>
      <c r="D80" s="325" t="str">
        <f>+a!D80</f>
        <v>E.Nevzat ÖZTANGUT</v>
      </c>
      <c r="E80" s="313"/>
      <c r="F80" s="314"/>
      <c r="G80" s="305"/>
      <c r="H80" s="325" t="str">
        <f>+a!H80</f>
        <v>E.Kerem KORUR</v>
      </c>
      <c r="I80" s="307"/>
      <c r="J80" s="308"/>
    </row>
    <row r="81" spans="1:10" s="276" customFormat="1" ht="15.75">
      <c r="A81" s="309"/>
      <c r="B81" s="310"/>
      <c r="C81" s="305" t="s">
        <v>708</v>
      </c>
      <c r="D81" s="305" t="s">
        <v>709</v>
      </c>
      <c r="E81" s="313"/>
      <c r="F81" s="314"/>
      <c r="G81" s="305"/>
      <c r="H81" s="305" t="s">
        <v>710</v>
      </c>
      <c r="I81" s="307"/>
      <c r="J81" s="308"/>
    </row>
    <row r="82" spans="1:10" s="276" customFormat="1" ht="15.75">
      <c r="A82" s="309"/>
      <c r="B82" s="310"/>
      <c r="C82" s="315"/>
      <c r="D82" s="315"/>
      <c r="E82" s="313"/>
      <c r="F82" s="314"/>
      <c r="G82" s="307"/>
      <c r="H82" s="316"/>
      <c r="I82" s="307"/>
      <c r="J82" s="308"/>
    </row>
    <row r="83" spans="1:10" s="276" customFormat="1" ht="15.75">
      <c r="A83" s="309"/>
      <c r="B83" s="317"/>
      <c r="C83" s="315"/>
      <c r="D83" s="315"/>
      <c r="E83" s="313"/>
      <c r="F83" s="314"/>
      <c r="G83" s="307"/>
      <c r="H83" s="316"/>
      <c r="I83" s="307"/>
      <c r="J83" s="308"/>
    </row>
    <row r="84" spans="1:24" s="276" customFormat="1" ht="15.75">
      <c r="A84" s="309"/>
      <c r="B84" s="317"/>
      <c r="C84" s="315"/>
      <c r="D84" s="315"/>
      <c r="E84" s="313"/>
      <c r="F84" s="314"/>
      <c r="G84" s="307"/>
      <c r="H84" s="316"/>
      <c r="I84" s="307"/>
      <c r="J84" s="30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</row>
    <row r="85" spans="1:24" s="276" customFormat="1" ht="15.75">
      <c r="A85" s="309"/>
      <c r="B85" s="310"/>
      <c r="C85" s="305"/>
      <c r="D85" s="305"/>
      <c r="E85" s="313"/>
      <c r="F85" s="314"/>
      <c r="G85" s="314"/>
      <c r="H85" s="316"/>
      <c r="I85" s="314"/>
      <c r="J85" s="31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</row>
    <row r="86" spans="1:24" s="276" customFormat="1" ht="15.75">
      <c r="A86" s="319"/>
      <c r="B86" s="313"/>
      <c r="C86" s="325" t="str">
        <f>+a!C86</f>
        <v>                              Emin ÇATANA</v>
      </c>
      <c r="D86" s="325" t="str">
        <f>+a!D86</f>
        <v>Sezai BEKGÖZ</v>
      </c>
      <c r="E86" s="313"/>
      <c r="F86" s="314"/>
      <c r="G86" s="314"/>
      <c r="H86" s="325" t="str">
        <f>+a!H86</f>
        <v>Cengiz ÖZÜBEK</v>
      </c>
      <c r="I86" s="314"/>
      <c r="J86" s="31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</row>
    <row r="87" spans="1:24" s="276" customFormat="1" ht="15.75">
      <c r="A87" s="583"/>
      <c r="B87" s="584"/>
      <c r="C87" s="305" t="s">
        <v>714</v>
      </c>
      <c r="D87" s="305" t="s">
        <v>715</v>
      </c>
      <c r="E87" s="314"/>
      <c r="F87" s="314"/>
      <c r="G87" s="314"/>
      <c r="H87" s="305" t="s">
        <v>716</v>
      </c>
      <c r="I87" s="314"/>
      <c r="J87" s="31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</row>
    <row r="88" spans="1:24" ht="15.75">
      <c r="A88" s="588"/>
      <c r="B88" s="589"/>
      <c r="C88" s="589"/>
      <c r="D88" s="322"/>
      <c r="E88" s="323"/>
      <c r="F88" s="323"/>
      <c r="G88" s="323"/>
      <c r="H88" s="323"/>
      <c r="I88" s="323"/>
      <c r="J88" s="324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</row>
    <row r="89" spans="1:24" ht="15.75">
      <c r="A89" s="279"/>
      <c r="B89" s="279"/>
      <c r="C89" s="279"/>
      <c r="D89" s="33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</row>
    <row r="90" spans="1:24" s="276" customFormat="1" ht="15.75">
      <c r="A90" s="278"/>
      <c r="B90" s="278"/>
      <c r="C90" s="278"/>
      <c r="D90" s="33"/>
      <c r="E90" s="95"/>
      <c r="F90" s="9"/>
      <c r="G90" s="95"/>
      <c r="H90" s="95"/>
      <c r="I90" s="95"/>
      <c r="J90" s="95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</row>
    <row r="91" spans="1:24" ht="15.75">
      <c r="A91" s="279"/>
      <c r="B91" s="279"/>
      <c r="C91" s="279"/>
      <c r="D91" s="33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</row>
    <row r="92" spans="1:24" ht="15.75">
      <c r="A92" s="279"/>
      <c r="B92" s="279"/>
      <c r="C92" s="279"/>
      <c r="D92" s="33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</row>
    <row r="93" spans="1:24" ht="15.75" customHeight="1">
      <c r="A93" s="279"/>
      <c r="B93" s="279"/>
      <c r="C93" s="279"/>
      <c r="D93" s="33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</row>
    <row r="94" spans="1:24" ht="15.75">
      <c r="A94" s="279"/>
      <c r="B94" s="279"/>
      <c r="C94" s="279"/>
      <c r="D94" s="33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</row>
    <row r="95" spans="1:24" ht="15.75">
      <c r="A95" s="37"/>
      <c r="B95" s="37"/>
      <c r="C95" s="38"/>
      <c r="D95" s="33"/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</row>
    <row r="96" spans="1:4" ht="15.75">
      <c r="A96" s="37"/>
      <c r="B96" s="37"/>
      <c r="C96" s="38"/>
      <c r="D96" s="33"/>
    </row>
    <row r="97" spans="1:4" ht="15.75">
      <c r="A97" s="37"/>
      <c r="B97" s="37"/>
      <c r="C97" s="38"/>
      <c r="D97" s="33"/>
    </row>
    <row r="98" spans="1:4" ht="15.75">
      <c r="A98" s="37"/>
      <c r="B98" s="37"/>
      <c r="C98" s="38"/>
      <c r="D98" s="33"/>
    </row>
    <row r="99" spans="1:4" ht="15.75">
      <c r="A99" s="37"/>
      <c r="B99" s="37"/>
      <c r="C99" s="42"/>
      <c r="D99" s="52"/>
    </row>
    <row r="100" spans="1:4" ht="15.75">
      <c r="A100" s="37"/>
      <c r="B100" s="37"/>
      <c r="C100" s="38"/>
      <c r="D100" s="33"/>
    </row>
    <row r="101" spans="1:4" ht="15.75">
      <c r="A101" s="37"/>
      <c r="B101" s="37"/>
      <c r="C101" s="38"/>
      <c r="D101" s="33"/>
    </row>
    <row r="102" spans="1:4" ht="15.75">
      <c r="A102" s="37"/>
      <c r="B102" s="37"/>
      <c r="C102" s="38"/>
      <c r="D102" s="33"/>
    </row>
  </sheetData>
  <mergeCells count="7">
    <mergeCell ref="C63:C64"/>
    <mergeCell ref="B2:J2"/>
    <mergeCell ref="E4:J5"/>
    <mergeCell ref="C47:C48"/>
    <mergeCell ref="B3:J3"/>
    <mergeCell ref="E6:G6"/>
    <mergeCell ref="H6:J6"/>
  </mergeCells>
  <printOptions horizontalCentered="1" verticalCentered="1"/>
  <pageMargins left="0.72" right="0.65" top="0.984251968503937" bottom="0.984251968503937" header="0.5118110236220472" footer="0.5118110236220472"/>
  <pageSetup blackAndWhite="1" fitToHeight="1" fitToWidth="1" horizontalDpi="600" verticalDpi="600" orientation="portrait" paperSize="9" scale="57" r:id="rId1"/>
  <headerFooter alignWithMargins="0">
    <oddFooter>&amp;Cİlişikteki notlar bu  finansal tabloların tamamlayıcı parçalarıdır.
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0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328" customWidth="1"/>
    <col min="2" max="2" width="11.57421875" style="328" bestFit="1" customWidth="1"/>
    <col min="3" max="3" width="68.421875" style="328" customWidth="1"/>
    <col min="4" max="4" width="8.28125" style="328" customWidth="1"/>
    <col min="5" max="10" width="14.00390625" style="328" customWidth="1"/>
    <col min="11" max="16384" width="9.140625" style="328" customWidth="1"/>
  </cols>
  <sheetData>
    <row r="1" spans="1:10" ht="15.75">
      <c r="A1" s="297"/>
      <c r="B1" s="653" t="s">
        <v>741</v>
      </c>
      <c r="C1" s="654"/>
      <c r="D1" s="654"/>
      <c r="E1" s="654"/>
      <c r="F1" s="654"/>
      <c r="G1" s="654"/>
      <c r="H1" s="654"/>
      <c r="I1" s="654"/>
      <c r="J1" s="655"/>
    </row>
    <row r="2" spans="1:10" ht="17.25" customHeight="1">
      <c r="A2" s="329"/>
      <c r="B2" s="629"/>
      <c r="C2" s="630"/>
      <c r="D2" s="630"/>
      <c r="E2" s="630"/>
      <c r="F2" s="630"/>
      <c r="G2" s="630"/>
      <c r="H2" s="630"/>
      <c r="I2" s="630"/>
      <c r="J2" s="631"/>
    </row>
    <row r="3" spans="1:10" ht="15.75" customHeight="1">
      <c r="A3" s="303"/>
      <c r="B3" s="330"/>
      <c r="C3" s="624"/>
      <c r="D3" s="331"/>
      <c r="E3" s="624"/>
      <c r="F3" s="624"/>
      <c r="G3" s="624"/>
      <c r="H3" s="624"/>
      <c r="I3" s="624"/>
      <c r="J3" s="332"/>
    </row>
    <row r="4" spans="1:10" ht="16.5" customHeight="1">
      <c r="A4" s="303"/>
      <c r="B4" s="333"/>
      <c r="C4" s="334"/>
      <c r="D4" s="335"/>
      <c r="E4" s="627" t="s">
        <v>266</v>
      </c>
      <c r="F4" s="630"/>
      <c r="G4" s="630"/>
      <c r="H4" s="630"/>
      <c r="I4" s="630"/>
      <c r="J4" s="631"/>
    </row>
    <row r="5" spans="1:10" ht="16.5" customHeight="1">
      <c r="A5" s="303"/>
      <c r="B5" s="333"/>
      <c r="C5" s="334"/>
      <c r="D5" s="335"/>
      <c r="E5" s="645" t="s">
        <v>743</v>
      </c>
      <c r="F5" s="639"/>
      <c r="G5" s="646"/>
      <c r="H5" s="647" t="s">
        <v>743</v>
      </c>
      <c r="I5" s="639"/>
      <c r="J5" s="640"/>
    </row>
    <row r="6" spans="1:10" ht="16.5" customHeight="1">
      <c r="A6" s="303"/>
      <c r="B6" s="625"/>
      <c r="C6" s="334"/>
      <c r="D6" s="335"/>
      <c r="E6" s="605"/>
      <c r="F6" s="604" t="s">
        <v>141</v>
      </c>
      <c r="G6" s="606"/>
      <c r="H6" s="608"/>
      <c r="I6" s="604" t="s">
        <v>142</v>
      </c>
      <c r="J6" s="609"/>
    </row>
    <row r="7" spans="1:46" ht="15.75">
      <c r="A7" s="329"/>
      <c r="B7" s="338"/>
      <c r="C7" s="339"/>
      <c r="D7" s="340"/>
      <c r="E7" s="56"/>
      <c r="F7" s="553" t="s">
        <v>703</v>
      </c>
      <c r="G7" s="607"/>
      <c r="H7" s="610"/>
      <c r="I7" s="553" t="s">
        <v>704</v>
      </c>
      <c r="J7" s="57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</row>
    <row r="8" spans="1:46" ht="9.75" customHeight="1">
      <c r="A8" s="303"/>
      <c r="B8" s="310"/>
      <c r="C8" s="342"/>
      <c r="D8" s="343"/>
      <c r="E8" s="337"/>
      <c r="F8" s="344"/>
      <c r="G8" s="345"/>
      <c r="H8" s="337"/>
      <c r="I8" s="344"/>
      <c r="J8" s="346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</row>
    <row r="9" spans="1:36" ht="15.75">
      <c r="A9" s="303"/>
      <c r="B9" s="315"/>
      <c r="C9" s="310"/>
      <c r="D9" s="347" t="s">
        <v>92</v>
      </c>
      <c r="E9" s="348" t="s">
        <v>138</v>
      </c>
      <c r="F9" s="347" t="s">
        <v>139</v>
      </c>
      <c r="G9" s="349" t="s">
        <v>156</v>
      </c>
      <c r="H9" s="348" t="s">
        <v>138</v>
      </c>
      <c r="I9" s="347" t="s">
        <v>139</v>
      </c>
      <c r="J9" s="350" t="s">
        <v>156</v>
      </c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</row>
    <row r="10" spans="1:10" ht="9.75" customHeight="1">
      <c r="A10" s="329"/>
      <c r="B10" s="351"/>
      <c r="C10" s="338"/>
      <c r="D10" s="352"/>
      <c r="E10" s="353"/>
      <c r="F10" s="352"/>
      <c r="G10" s="354"/>
      <c r="H10" s="353"/>
      <c r="I10" s="352"/>
      <c r="J10" s="355"/>
    </row>
    <row r="11" spans="1:10" ht="15.75">
      <c r="A11" s="303"/>
      <c r="B11" s="310" t="s">
        <v>157</v>
      </c>
      <c r="C11" s="310"/>
      <c r="D11" s="356"/>
      <c r="E11" s="358">
        <f>+E12+E31+E49</f>
        <v>901007</v>
      </c>
      <c r="F11" s="358">
        <f>+F12+F31+F49</f>
        <v>0</v>
      </c>
      <c r="G11" s="359">
        <f aca="true" t="shared" si="0" ref="G11:G75">+E11+F11</f>
        <v>901007</v>
      </c>
      <c r="H11" s="358">
        <f>+H12+H31+H49</f>
        <v>479665</v>
      </c>
      <c r="I11" s="358">
        <f>+I12+I31+I49</f>
        <v>0</v>
      </c>
      <c r="J11" s="623">
        <f>+H11+I11</f>
        <v>479665</v>
      </c>
    </row>
    <row r="12" spans="1:10" ht="15.75">
      <c r="A12" s="303"/>
      <c r="B12" s="310" t="s">
        <v>15</v>
      </c>
      <c r="C12" s="310" t="s">
        <v>158</v>
      </c>
      <c r="D12" s="356" t="s">
        <v>500</v>
      </c>
      <c r="E12" s="358">
        <f>+E13+E17+E20+E23+E24+E27+E28+E29+E30</f>
        <v>900869</v>
      </c>
      <c r="F12" s="358">
        <f>+F13+F17+F20+F23+F24+F27+F28+F29+F30</f>
        <v>0</v>
      </c>
      <c r="G12" s="359">
        <f t="shared" si="0"/>
        <v>900869</v>
      </c>
      <c r="H12" s="358">
        <f>+H13+H17+H20+H23+H24+H27+H28+H29+H30</f>
        <v>479527</v>
      </c>
      <c r="I12" s="358">
        <f>+I13+I17+I20+I23+I24+I27+I28+I29+I30</f>
        <v>0</v>
      </c>
      <c r="J12" s="360">
        <f>+H12+I12</f>
        <v>479527</v>
      </c>
    </row>
    <row r="13" spans="1:10" ht="15.75">
      <c r="A13" s="303"/>
      <c r="B13" s="361" t="s">
        <v>159</v>
      </c>
      <c r="C13" s="315" t="s">
        <v>160</v>
      </c>
      <c r="D13" s="357"/>
      <c r="E13" s="364">
        <f>SUM(E14:E16)</f>
        <v>0</v>
      </c>
      <c r="F13" s="364">
        <f>SUM(F14:F16)</f>
        <v>0</v>
      </c>
      <c r="G13" s="365">
        <f t="shared" si="0"/>
        <v>0</v>
      </c>
      <c r="H13" s="364">
        <f>SUM(H14:H16)</f>
        <v>0</v>
      </c>
      <c r="I13" s="364">
        <f>SUM(I14:I16)</f>
        <v>0</v>
      </c>
      <c r="J13" s="367">
        <f aca="true" t="shared" si="1" ref="J13:J76">+H13+I13</f>
        <v>0</v>
      </c>
    </row>
    <row r="14" spans="1:10" ht="15.75">
      <c r="A14" s="303"/>
      <c r="B14" s="315" t="s">
        <v>161</v>
      </c>
      <c r="C14" s="315" t="s">
        <v>162</v>
      </c>
      <c r="D14" s="357"/>
      <c r="E14" s="364">
        <f>SUM(E15:E17)</f>
        <v>0</v>
      </c>
      <c r="F14" s="364">
        <f>SUM(F15:F17)</f>
        <v>0</v>
      </c>
      <c r="G14" s="365">
        <f t="shared" si="0"/>
        <v>0</v>
      </c>
      <c r="H14" s="364">
        <f>SUM(H15:H17)</f>
        <v>0</v>
      </c>
      <c r="I14" s="364">
        <f>SUM(I15:I17)</f>
        <v>0</v>
      </c>
      <c r="J14" s="367">
        <f t="shared" si="1"/>
        <v>0</v>
      </c>
    </row>
    <row r="15" spans="1:10" ht="15.75">
      <c r="A15" s="303"/>
      <c r="B15" s="315" t="s">
        <v>163</v>
      </c>
      <c r="C15" s="315" t="s">
        <v>164</v>
      </c>
      <c r="D15" s="357"/>
      <c r="E15" s="364">
        <v>0</v>
      </c>
      <c r="F15" s="364">
        <v>0</v>
      </c>
      <c r="G15" s="365">
        <f t="shared" si="0"/>
        <v>0</v>
      </c>
      <c r="H15" s="364">
        <v>0</v>
      </c>
      <c r="I15" s="364">
        <v>0</v>
      </c>
      <c r="J15" s="367">
        <f t="shared" si="1"/>
        <v>0</v>
      </c>
    </row>
    <row r="16" spans="1:10" ht="15.75">
      <c r="A16" s="303"/>
      <c r="B16" s="368" t="s">
        <v>165</v>
      </c>
      <c r="C16" s="315" t="s">
        <v>166</v>
      </c>
      <c r="D16" s="357"/>
      <c r="E16" s="364">
        <v>0</v>
      </c>
      <c r="F16" s="364">
        <v>0</v>
      </c>
      <c r="G16" s="365">
        <f t="shared" si="0"/>
        <v>0</v>
      </c>
      <c r="H16" s="364">
        <v>0</v>
      </c>
      <c r="I16" s="364">
        <v>0</v>
      </c>
      <c r="J16" s="367">
        <f t="shared" si="1"/>
        <v>0</v>
      </c>
    </row>
    <row r="17" spans="1:10" ht="15.75">
      <c r="A17" s="303"/>
      <c r="B17" s="315" t="s">
        <v>167</v>
      </c>
      <c r="C17" s="315" t="s">
        <v>168</v>
      </c>
      <c r="D17" s="357"/>
      <c r="E17" s="364">
        <f>SUM(E18:E19)</f>
        <v>0</v>
      </c>
      <c r="F17" s="364">
        <f>SUM(F18:F19)</f>
        <v>0</v>
      </c>
      <c r="G17" s="365">
        <f t="shared" si="0"/>
        <v>0</v>
      </c>
      <c r="H17" s="364">
        <f>SUM(H18:H19)</f>
        <v>0</v>
      </c>
      <c r="I17" s="364">
        <f>SUM(I18:I19)</f>
        <v>0</v>
      </c>
      <c r="J17" s="367">
        <f t="shared" si="1"/>
        <v>0</v>
      </c>
    </row>
    <row r="18" spans="1:10" ht="15.75">
      <c r="A18" s="303"/>
      <c r="B18" s="315" t="s">
        <v>169</v>
      </c>
      <c r="C18" s="315" t="s">
        <v>170</v>
      </c>
      <c r="D18" s="357"/>
      <c r="E18" s="364">
        <f>SUM(E19:E20)</f>
        <v>0</v>
      </c>
      <c r="F18" s="364">
        <f>SUM(F19:F20)</f>
        <v>0</v>
      </c>
      <c r="G18" s="365">
        <f t="shared" si="0"/>
        <v>0</v>
      </c>
      <c r="H18" s="364">
        <f>SUM(H19:H20)</f>
        <v>0</v>
      </c>
      <c r="I18" s="364">
        <f>SUM(I19:I20)</f>
        <v>0</v>
      </c>
      <c r="J18" s="367">
        <f t="shared" si="1"/>
        <v>0</v>
      </c>
    </row>
    <row r="19" spans="1:10" ht="15.75">
      <c r="A19" s="303"/>
      <c r="B19" s="315" t="s">
        <v>171</v>
      </c>
      <c r="C19" s="315" t="s">
        <v>172</v>
      </c>
      <c r="D19" s="357"/>
      <c r="E19" s="364">
        <v>0</v>
      </c>
      <c r="F19" s="364">
        <v>0</v>
      </c>
      <c r="G19" s="365">
        <f t="shared" si="0"/>
        <v>0</v>
      </c>
      <c r="H19" s="364">
        <v>0</v>
      </c>
      <c r="I19" s="364">
        <v>0</v>
      </c>
      <c r="J19" s="367">
        <f t="shared" si="1"/>
        <v>0</v>
      </c>
    </row>
    <row r="20" spans="1:10" ht="15.75">
      <c r="A20" s="303"/>
      <c r="B20" s="315" t="s">
        <v>173</v>
      </c>
      <c r="C20" s="315" t="s">
        <v>174</v>
      </c>
      <c r="D20" s="357"/>
      <c r="E20" s="364">
        <f>SUM(E21:E22)</f>
        <v>0</v>
      </c>
      <c r="F20" s="364">
        <f>SUM(F21:F22)</f>
        <v>0</v>
      </c>
      <c r="G20" s="365">
        <f t="shared" si="0"/>
        <v>0</v>
      </c>
      <c r="H20" s="364">
        <f>SUM(H21:H22)</f>
        <v>0</v>
      </c>
      <c r="I20" s="364">
        <f>SUM(I21:I22)</f>
        <v>0</v>
      </c>
      <c r="J20" s="367">
        <f t="shared" si="1"/>
        <v>0</v>
      </c>
    </row>
    <row r="21" spans="1:10" ht="15.75">
      <c r="A21" s="303"/>
      <c r="B21" s="315" t="s">
        <v>175</v>
      </c>
      <c r="C21" s="315" t="s">
        <v>176</v>
      </c>
      <c r="D21" s="357"/>
      <c r="E21" s="364">
        <f>SUM(E22:E23)</f>
        <v>0</v>
      </c>
      <c r="F21" s="364">
        <f>SUM(F22:F23)</f>
        <v>0</v>
      </c>
      <c r="G21" s="365">
        <f t="shared" si="0"/>
        <v>0</v>
      </c>
      <c r="H21" s="364">
        <f>SUM(H22:H23)</f>
        <v>0</v>
      </c>
      <c r="I21" s="364">
        <f>SUM(I22:I23)</f>
        <v>0</v>
      </c>
      <c r="J21" s="367">
        <f t="shared" si="1"/>
        <v>0</v>
      </c>
    </row>
    <row r="22" spans="1:10" ht="15.75">
      <c r="A22" s="303"/>
      <c r="B22" s="315" t="s">
        <v>177</v>
      </c>
      <c r="C22" s="315" t="s">
        <v>178</v>
      </c>
      <c r="D22" s="357"/>
      <c r="E22" s="364">
        <v>0</v>
      </c>
      <c r="F22" s="364">
        <v>0</v>
      </c>
      <c r="G22" s="365">
        <f t="shared" si="0"/>
        <v>0</v>
      </c>
      <c r="H22" s="364">
        <v>0</v>
      </c>
      <c r="I22" s="364">
        <v>0</v>
      </c>
      <c r="J22" s="367">
        <f t="shared" si="1"/>
        <v>0</v>
      </c>
    </row>
    <row r="23" spans="1:10" ht="15.75">
      <c r="A23" s="303"/>
      <c r="B23" s="315" t="s">
        <v>179</v>
      </c>
      <c r="C23" s="315" t="s">
        <v>180</v>
      </c>
      <c r="D23" s="357"/>
      <c r="E23" s="364">
        <v>0</v>
      </c>
      <c r="F23" s="364">
        <v>0</v>
      </c>
      <c r="G23" s="365">
        <f t="shared" si="0"/>
        <v>0</v>
      </c>
      <c r="H23" s="364">
        <v>0</v>
      </c>
      <c r="I23" s="364">
        <v>0</v>
      </c>
      <c r="J23" s="367">
        <f t="shared" si="1"/>
        <v>0</v>
      </c>
    </row>
    <row r="24" spans="1:10" ht="15.75">
      <c r="A24" s="303"/>
      <c r="B24" s="315" t="s">
        <v>181</v>
      </c>
      <c r="C24" s="315" t="s">
        <v>182</v>
      </c>
      <c r="D24" s="357"/>
      <c r="E24" s="364">
        <f>SUM(E25:E26)</f>
        <v>0</v>
      </c>
      <c r="F24" s="364">
        <f>SUM(F25:F26)</f>
        <v>0</v>
      </c>
      <c r="G24" s="365">
        <f t="shared" si="0"/>
        <v>0</v>
      </c>
      <c r="H24" s="364">
        <f>SUM(H25:H26)</f>
        <v>0</v>
      </c>
      <c r="I24" s="364">
        <f>SUM(I25:I26)</f>
        <v>0</v>
      </c>
      <c r="J24" s="367">
        <f t="shared" si="1"/>
        <v>0</v>
      </c>
    </row>
    <row r="25" spans="1:10" ht="15.75">
      <c r="A25" s="303"/>
      <c r="B25" s="315" t="s">
        <v>183</v>
      </c>
      <c r="C25" s="315" t="s">
        <v>184</v>
      </c>
      <c r="D25" s="357"/>
      <c r="E25" s="364">
        <f>SUM(E26:E27)</f>
        <v>0</v>
      </c>
      <c r="F25" s="364">
        <f>SUM(F26:F27)</f>
        <v>0</v>
      </c>
      <c r="G25" s="365">
        <f t="shared" si="0"/>
        <v>0</v>
      </c>
      <c r="H25" s="364">
        <f>SUM(H26:H27)</f>
        <v>0</v>
      </c>
      <c r="I25" s="364">
        <f>SUM(I26:I27)</f>
        <v>0</v>
      </c>
      <c r="J25" s="367">
        <f t="shared" si="1"/>
        <v>0</v>
      </c>
    </row>
    <row r="26" spans="1:10" ht="15.75">
      <c r="A26" s="303"/>
      <c r="B26" s="315" t="s">
        <v>185</v>
      </c>
      <c r="C26" s="315" t="s">
        <v>186</v>
      </c>
      <c r="D26" s="357"/>
      <c r="E26" s="364">
        <v>0</v>
      </c>
      <c r="F26" s="364">
        <v>0</v>
      </c>
      <c r="G26" s="365">
        <f t="shared" si="0"/>
        <v>0</v>
      </c>
      <c r="H26" s="364">
        <v>0</v>
      </c>
      <c r="I26" s="364">
        <v>0</v>
      </c>
      <c r="J26" s="367">
        <f t="shared" si="1"/>
        <v>0</v>
      </c>
    </row>
    <row r="27" spans="1:10" ht="15.75">
      <c r="A27" s="303"/>
      <c r="B27" s="315" t="s">
        <v>187</v>
      </c>
      <c r="C27" s="315" t="s">
        <v>188</v>
      </c>
      <c r="D27" s="357"/>
      <c r="E27" s="364">
        <v>0</v>
      </c>
      <c r="F27" s="364">
        <v>0</v>
      </c>
      <c r="G27" s="365">
        <f t="shared" si="0"/>
        <v>0</v>
      </c>
      <c r="H27" s="364">
        <v>0</v>
      </c>
      <c r="I27" s="364">
        <v>0</v>
      </c>
      <c r="J27" s="367">
        <f t="shared" si="1"/>
        <v>0</v>
      </c>
    </row>
    <row r="28" spans="1:10" ht="15.75">
      <c r="A28" s="303"/>
      <c r="B28" s="315" t="s">
        <v>189</v>
      </c>
      <c r="C28" s="314" t="s">
        <v>190</v>
      </c>
      <c r="D28" s="357"/>
      <c r="E28" s="364">
        <v>0</v>
      </c>
      <c r="F28" s="364">
        <v>0</v>
      </c>
      <c r="G28" s="365">
        <f t="shared" si="0"/>
        <v>0</v>
      </c>
      <c r="H28" s="364">
        <v>0</v>
      </c>
      <c r="I28" s="364">
        <v>0</v>
      </c>
      <c r="J28" s="367">
        <f t="shared" si="1"/>
        <v>0</v>
      </c>
    </row>
    <row r="29" spans="1:10" ht="15.75">
      <c r="A29" s="303"/>
      <c r="B29" s="315" t="s">
        <v>191</v>
      </c>
      <c r="C29" s="315" t="s">
        <v>192</v>
      </c>
      <c r="D29" s="357"/>
      <c r="E29" s="364">
        <v>0</v>
      </c>
      <c r="F29" s="364">
        <v>0</v>
      </c>
      <c r="G29" s="365">
        <f t="shared" si="0"/>
        <v>0</v>
      </c>
      <c r="H29" s="364">
        <v>0</v>
      </c>
      <c r="I29" s="364">
        <v>0</v>
      </c>
      <c r="J29" s="367">
        <f t="shared" si="1"/>
        <v>0</v>
      </c>
    </row>
    <row r="30" spans="1:10" ht="15.75">
      <c r="A30" s="303"/>
      <c r="B30" s="315" t="s">
        <v>193</v>
      </c>
      <c r="C30" s="315" t="s">
        <v>194</v>
      </c>
      <c r="D30" s="357"/>
      <c r="E30" s="581">
        <v>900869</v>
      </c>
      <c r="F30" s="364">
        <v>0</v>
      </c>
      <c r="G30" s="365">
        <f t="shared" si="0"/>
        <v>900869</v>
      </c>
      <c r="H30" s="582">
        <v>479527</v>
      </c>
      <c r="I30" s="366">
        <v>0</v>
      </c>
      <c r="J30" s="367">
        <f t="shared" si="1"/>
        <v>479527</v>
      </c>
    </row>
    <row r="31" spans="1:10" ht="15.75">
      <c r="A31" s="303"/>
      <c r="B31" s="310" t="s">
        <v>20</v>
      </c>
      <c r="C31" s="310" t="s">
        <v>195</v>
      </c>
      <c r="D31" s="356" t="s">
        <v>500</v>
      </c>
      <c r="E31" s="549">
        <f aca="true" t="shared" si="2" ref="E31:J31">SUM(E32,E46)</f>
        <v>138</v>
      </c>
      <c r="F31" s="549">
        <f t="shared" si="2"/>
        <v>0</v>
      </c>
      <c r="G31" s="550">
        <f t="shared" si="2"/>
        <v>138</v>
      </c>
      <c r="H31" s="551">
        <f t="shared" si="2"/>
        <v>138</v>
      </c>
      <c r="I31" s="551">
        <f t="shared" si="2"/>
        <v>0</v>
      </c>
      <c r="J31" s="552">
        <f t="shared" si="2"/>
        <v>138</v>
      </c>
    </row>
    <row r="32" spans="1:10" ht="15.75">
      <c r="A32" s="303"/>
      <c r="B32" s="315" t="s">
        <v>196</v>
      </c>
      <c r="C32" s="315" t="s">
        <v>197</v>
      </c>
      <c r="D32" s="357"/>
      <c r="E32" s="547">
        <f aca="true" t="shared" si="3" ref="E32:J32">SUM(E33:E45)</f>
        <v>138</v>
      </c>
      <c r="F32" s="547">
        <f t="shared" si="3"/>
        <v>0</v>
      </c>
      <c r="G32" s="380">
        <f t="shared" si="3"/>
        <v>138</v>
      </c>
      <c r="H32" s="548">
        <f t="shared" si="3"/>
        <v>138</v>
      </c>
      <c r="I32" s="548">
        <f t="shared" si="3"/>
        <v>0</v>
      </c>
      <c r="J32" s="381">
        <f t="shared" si="3"/>
        <v>138</v>
      </c>
    </row>
    <row r="33" spans="1:10" ht="15.75">
      <c r="A33" s="303"/>
      <c r="B33" s="315" t="s">
        <v>198</v>
      </c>
      <c r="C33" s="315" t="s">
        <v>653</v>
      </c>
      <c r="D33" s="357"/>
      <c r="E33" s="364">
        <v>0</v>
      </c>
      <c r="F33" s="364">
        <f>SUM(F34:F45)</f>
        <v>0</v>
      </c>
      <c r="G33" s="365">
        <f t="shared" si="0"/>
        <v>0</v>
      </c>
      <c r="H33" s="366">
        <v>0</v>
      </c>
      <c r="I33" s="366">
        <f>SUM(I34:I45)</f>
        <v>0</v>
      </c>
      <c r="J33" s="367">
        <f t="shared" si="1"/>
        <v>0</v>
      </c>
    </row>
    <row r="34" spans="1:10" ht="15.75">
      <c r="A34" s="303"/>
      <c r="B34" s="315" t="s">
        <v>199</v>
      </c>
      <c r="C34" s="315" t="s">
        <v>654</v>
      </c>
      <c r="D34" s="357"/>
      <c r="E34" s="364">
        <v>0</v>
      </c>
      <c r="F34" s="364">
        <v>0</v>
      </c>
      <c r="G34" s="365">
        <f t="shared" si="0"/>
        <v>0</v>
      </c>
      <c r="H34" s="366">
        <v>0</v>
      </c>
      <c r="I34" s="366">
        <v>0</v>
      </c>
      <c r="J34" s="367">
        <f t="shared" si="1"/>
        <v>0</v>
      </c>
    </row>
    <row r="35" spans="1:10" ht="15.75">
      <c r="A35" s="303"/>
      <c r="B35" s="315" t="s">
        <v>200</v>
      </c>
      <c r="C35" s="315" t="s">
        <v>201</v>
      </c>
      <c r="D35" s="357"/>
      <c r="E35" s="364">
        <v>138</v>
      </c>
      <c r="F35" s="364">
        <v>0</v>
      </c>
      <c r="G35" s="365">
        <f t="shared" si="0"/>
        <v>138</v>
      </c>
      <c r="H35" s="366">
        <v>138</v>
      </c>
      <c r="I35" s="366">
        <v>0</v>
      </c>
      <c r="J35" s="367">
        <f t="shared" si="1"/>
        <v>138</v>
      </c>
    </row>
    <row r="36" spans="1:10" ht="15.75">
      <c r="A36" s="303"/>
      <c r="B36" s="315" t="s">
        <v>202</v>
      </c>
      <c r="C36" s="315" t="s">
        <v>203</v>
      </c>
      <c r="D36" s="357"/>
      <c r="E36" s="581">
        <v>0</v>
      </c>
      <c r="F36" s="364">
        <v>0</v>
      </c>
      <c r="G36" s="365">
        <f t="shared" si="0"/>
        <v>0</v>
      </c>
      <c r="H36" s="582">
        <v>0</v>
      </c>
      <c r="I36" s="366">
        <v>0</v>
      </c>
      <c r="J36" s="367">
        <f t="shared" si="1"/>
        <v>0</v>
      </c>
    </row>
    <row r="37" spans="1:10" ht="15.75">
      <c r="A37" s="303"/>
      <c r="B37" s="315" t="s">
        <v>204</v>
      </c>
      <c r="C37" s="315" t="s">
        <v>205</v>
      </c>
      <c r="D37" s="357"/>
      <c r="E37" s="364">
        <v>0</v>
      </c>
      <c r="F37" s="364">
        <v>0</v>
      </c>
      <c r="G37" s="365">
        <f t="shared" si="0"/>
        <v>0</v>
      </c>
      <c r="H37" s="366">
        <v>0</v>
      </c>
      <c r="I37" s="366">
        <v>0</v>
      </c>
      <c r="J37" s="367">
        <f t="shared" si="1"/>
        <v>0</v>
      </c>
    </row>
    <row r="38" spans="1:10" ht="15.75">
      <c r="A38" s="303"/>
      <c r="B38" s="315" t="s">
        <v>206</v>
      </c>
      <c r="C38" s="315" t="s">
        <v>207</v>
      </c>
      <c r="D38" s="357"/>
      <c r="E38" s="364">
        <v>0</v>
      </c>
      <c r="F38" s="364">
        <v>0</v>
      </c>
      <c r="G38" s="365">
        <f t="shared" si="0"/>
        <v>0</v>
      </c>
      <c r="H38" s="366">
        <v>0</v>
      </c>
      <c r="I38" s="366">
        <v>0</v>
      </c>
      <c r="J38" s="367">
        <f t="shared" si="1"/>
        <v>0</v>
      </c>
    </row>
    <row r="39" spans="1:10" ht="15.75">
      <c r="A39" s="303"/>
      <c r="B39" s="315" t="s">
        <v>208</v>
      </c>
      <c r="C39" s="314" t="s">
        <v>655</v>
      </c>
      <c r="D39" s="357"/>
      <c r="E39" s="364">
        <v>0</v>
      </c>
      <c r="F39" s="364">
        <v>0</v>
      </c>
      <c r="G39" s="365">
        <f t="shared" si="0"/>
        <v>0</v>
      </c>
      <c r="H39" s="366">
        <v>0</v>
      </c>
      <c r="I39" s="366">
        <v>0</v>
      </c>
      <c r="J39" s="367">
        <f t="shared" si="1"/>
        <v>0</v>
      </c>
    </row>
    <row r="40" spans="1:10" ht="15.75">
      <c r="A40" s="303"/>
      <c r="B40" s="315" t="s">
        <v>209</v>
      </c>
      <c r="C40" s="314" t="s">
        <v>210</v>
      </c>
      <c r="D40" s="357"/>
      <c r="E40" s="364">
        <v>0</v>
      </c>
      <c r="F40" s="364">
        <v>0</v>
      </c>
      <c r="G40" s="365">
        <f t="shared" si="0"/>
        <v>0</v>
      </c>
      <c r="H40" s="366">
        <v>0</v>
      </c>
      <c r="I40" s="366">
        <v>0</v>
      </c>
      <c r="J40" s="367">
        <f t="shared" si="1"/>
        <v>0</v>
      </c>
    </row>
    <row r="41" spans="1:10" ht="15.75">
      <c r="A41" s="303"/>
      <c r="B41" s="315" t="s">
        <v>211</v>
      </c>
      <c r="C41" s="315" t="s">
        <v>212</v>
      </c>
      <c r="D41" s="357"/>
      <c r="E41" s="364">
        <v>0</v>
      </c>
      <c r="F41" s="364">
        <v>0</v>
      </c>
      <c r="G41" s="365">
        <f t="shared" si="0"/>
        <v>0</v>
      </c>
      <c r="H41" s="366">
        <v>0</v>
      </c>
      <c r="I41" s="366">
        <v>0</v>
      </c>
      <c r="J41" s="367">
        <f t="shared" si="1"/>
        <v>0</v>
      </c>
    </row>
    <row r="42" spans="1:10" ht="15.75">
      <c r="A42" s="303"/>
      <c r="B42" s="315" t="s">
        <v>213</v>
      </c>
      <c r="C42" s="371" t="s">
        <v>606</v>
      </c>
      <c r="D42" s="357"/>
      <c r="E42" s="364">
        <v>0</v>
      </c>
      <c r="F42" s="364">
        <v>0</v>
      </c>
      <c r="G42" s="365">
        <f t="shared" si="0"/>
        <v>0</v>
      </c>
      <c r="H42" s="366">
        <v>0</v>
      </c>
      <c r="I42" s="366">
        <v>0</v>
      </c>
      <c r="J42" s="367">
        <f t="shared" si="1"/>
        <v>0</v>
      </c>
    </row>
    <row r="43" spans="1:10" ht="15.75">
      <c r="A43" s="303"/>
      <c r="B43" s="315" t="s">
        <v>215</v>
      </c>
      <c r="C43" s="314" t="s">
        <v>214</v>
      </c>
      <c r="D43" s="357"/>
      <c r="E43" s="364">
        <v>0</v>
      </c>
      <c r="F43" s="364">
        <v>0</v>
      </c>
      <c r="G43" s="365">
        <f t="shared" si="0"/>
        <v>0</v>
      </c>
      <c r="H43" s="366">
        <v>0</v>
      </c>
      <c r="I43" s="366">
        <v>0</v>
      </c>
      <c r="J43" s="367">
        <f t="shared" si="1"/>
        <v>0</v>
      </c>
    </row>
    <row r="44" spans="1:10" ht="15.75">
      <c r="A44" s="303"/>
      <c r="B44" s="315" t="s">
        <v>217</v>
      </c>
      <c r="C44" s="314" t="s">
        <v>216</v>
      </c>
      <c r="D44" s="357"/>
      <c r="E44" s="364">
        <v>0</v>
      </c>
      <c r="F44" s="364">
        <v>0</v>
      </c>
      <c r="G44" s="365">
        <f t="shared" si="0"/>
        <v>0</v>
      </c>
      <c r="H44" s="366">
        <v>0</v>
      </c>
      <c r="I44" s="366">
        <v>0</v>
      </c>
      <c r="J44" s="367">
        <f t="shared" si="1"/>
        <v>0</v>
      </c>
    </row>
    <row r="45" spans="1:10" ht="15.75">
      <c r="A45" s="303"/>
      <c r="B45" s="315" t="s">
        <v>589</v>
      </c>
      <c r="C45" s="315" t="s">
        <v>218</v>
      </c>
      <c r="D45" s="357"/>
      <c r="E45" s="364">
        <v>0</v>
      </c>
      <c r="F45" s="364">
        <v>0</v>
      </c>
      <c r="G45" s="365">
        <f t="shared" si="0"/>
        <v>0</v>
      </c>
      <c r="H45" s="366">
        <v>0</v>
      </c>
      <c r="I45" s="366">
        <v>0</v>
      </c>
      <c r="J45" s="367">
        <f t="shared" si="1"/>
        <v>0</v>
      </c>
    </row>
    <row r="46" spans="1:10" ht="15.75">
      <c r="A46" s="303"/>
      <c r="B46" s="315" t="s">
        <v>219</v>
      </c>
      <c r="C46" s="315" t="s">
        <v>220</v>
      </c>
      <c r="D46" s="357"/>
      <c r="E46" s="364">
        <f>SUM(E47:E48)</f>
        <v>0</v>
      </c>
      <c r="F46" s="364">
        <f>SUM(F47:F48)</f>
        <v>0</v>
      </c>
      <c r="G46" s="365">
        <f t="shared" si="0"/>
        <v>0</v>
      </c>
      <c r="H46" s="366">
        <f>SUM(H47:H48)</f>
        <v>0</v>
      </c>
      <c r="I46" s="366">
        <f>SUM(I47:I48)</f>
        <v>0</v>
      </c>
      <c r="J46" s="367">
        <f t="shared" si="1"/>
        <v>0</v>
      </c>
    </row>
    <row r="47" spans="1:10" ht="15.75">
      <c r="A47" s="303"/>
      <c r="B47" s="315" t="s">
        <v>221</v>
      </c>
      <c r="C47" s="315" t="s">
        <v>222</v>
      </c>
      <c r="D47" s="357"/>
      <c r="E47" s="364">
        <v>0</v>
      </c>
      <c r="F47" s="364">
        <v>0</v>
      </c>
      <c r="G47" s="365">
        <f t="shared" si="0"/>
        <v>0</v>
      </c>
      <c r="H47" s="366">
        <v>0</v>
      </c>
      <c r="I47" s="366">
        <v>0</v>
      </c>
      <c r="J47" s="367">
        <f t="shared" si="1"/>
        <v>0</v>
      </c>
    </row>
    <row r="48" spans="1:10" ht="15.75">
      <c r="A48" s="303"/>
      <c r="B48" s="315" t="s">
        <v>223</v>
      </c>
      <c r="C48" s="315" t="s">
        <v>224</v>
      </c>
      <c r="D48" s="357"/>
      <c r="E48" s="364">
        <v>0</v>
      </c>
      <c r="F48" s="364">
        <v>0</v>
      </c>
      <c r="G48" s="365">
        <f t="shared" si="0"/>
        <v>0</v>
      </c>
      <c r="H48" s="366">
        <v>0</v>
      </c>
      <c r="I48" s="366">
        <v>0</v>
      </c>
      <c r="J48" s="367">
        <f t="shared" si="1"/>
        <v>0</v>
      </c>
    </row>
    <row r="49" spans="1:10" ht="15.75">
      <c r="A49" s="303"/>
      <c r="B49" s="310" t="s">
        <v>19</v>
      </c>
      <c r="C49" s="310" t="s">
        <v>225</v>
      </c>
      <c r="D49" s="372" t="s">
        <v>93</v>
      </c>
      <c r="E49" s="369">
        <f>+E50+E54+E63+E70+E73+E76</f>
        <v>0</v>
      </c>
      <c r="F49" s="369">
        <f>+F50+F54+F63+F70+F73+F76</f>
        <v>0</v>
      </c>
      <c r="G49" s="359">
        <f t="shared" si="0"/>
        <v>0</v>
      </c>
      <c r="H49" s="370">
        <f>+H50+H54+H63+H70+H73+H76</f>
        <v>0</v>
      </c>
      <c r="I49" s="370">
        <f>+I50+I54+I63+I70+I73+I76</f>
        <v>0</v>
      </c>
      <c r="J49" s="360">
        <f t="shared" si="1"/>
        <v>0</v>
      </c>
    </row>
    <row r="50" spans="1:10" ht="15.75">
      <c r="A50" s="303"/>
      <c r="B50" s="373" t="s">
        <v>45</v>
      </c>
      <c r="C50" s="315" t="s">
        <v>457</v>
      </c>
      <c r="D50" s="372"/>
      <c r="E50" s="374">
        <f>SUM(E51:E53)</f>
        <v>0</v>
      </c>
      <c r="F50" s="374">
        <f>SUM(F51:F53)</f>
        <v>0</v>
      </c>
      <c r="G50" s="365">
        <f t="shared" si="0"/>
        <v>0</v>
      </c>
      <c r="H50" s="375">
        <f>SUM(H51:H53)</f>
        <v>0</v>
      </c>
      <c r="I50" s="375">
        <f>SUM(I51:I53)</f>
        <v>0</v>
      </c>
      <c r="J50" s="367">
        <f t="shared" si="1"/>
        <v>0</v>
      </c>
    </row>
    <row r="51" spans="1:10" ht="15.75">
      <c r="A51" s="303"/>
      <c r="B51" s="373" t="s">
        <v>46</v>
      </c>
      <c r="C51" s="511" t="s">
        <v>458</v>
      </c>
      <c r="D51" s="372"/>
      <c r="E51" s="374">
        <v>0</v>
      </c>
      <c r="F51" s="374">
        <v>0</v>
      </c>
      <c r="G51" s="365">
        <f t="shared" si="0"/>
        <v>0</v>
      </c>
      <c r="H51" s="375">
        <v>0</v>
      </c>
      <c r="I51" s="375">
        <v>0</v>
      </c>
      <c r="J51" s="367">
        <f t="shared" si="1"/>
        <v>0</v>
      </c>
    </row>
    <row r="52" spans="1:10" ht="15.75">
      <c r="A52" s="303"/>
      <c r="B52" s="373" t="s">
        <v>47</v>
      </c>
      <c r="C52" s="511" t="s">
        <v>459</v>
      </c>
      <c r="D52" s="372"/>
      <c r="E52" s="374">
        <v>0</v>
      </c>
      <c r="F52" s="374">
        <v>0</v>
      </c>
      <c r="G52" s="365">
        <f t="shared" si="0"/>
        <v>0</v>
      </c>
      <c r="H52" s="375">
        <v>0</v>
      </c>
      <c r="I52" s="375">
        <v>0</v>
      </c>
      <c r="J52" s="367">
        <f t="shared" si="1"/>
        <v>0</v>
      </c>
    </row>
    <row r="53" spans="1:10" ht="15.75">
      <c r="A53" s="303"/>
      <c r="B53" s="373" t="s">
        <v>150</v>
      </c>
      <c r="C53" s="511" t="s">
        <v>461</v>
      </c>
      <c r="D53" s="372"/>
      <c r="E53" s="374">
        <v>0</v>
      </c>
      <c r="F53" s="374">
        <v>0</v>
      </c>
      <c r="G53" s="365">
        <f t="shared" si="0"/>
        <v>0</v>
      </c>
      <c r="H53" s="375">
        <v>0</v>
      </c>
      <c r="I53" s="375">
        <v>0</v>
      </c>
      <c r="J53" s="367">
        <f t="shared" si="1"/>
        <v>0</v>
      </c>
    </row>
    <row r="54" spans="1:10" ht="15.75">
      <c r="A54" s="303"/>
      <c r="B54" s="373" t="s">
        <v>48</v>
      </c>
      <c r="C54" s="511" t="s">
        <v>460</v>
      </c>
      <c r="D54" s="372"/>
      <c r="E54" s="374">
        <f>+E55+E58+E63+E70+E73+E76</f>
        <v>0</v>
      </c>
      <c r="F54" s="374">
        <f>+F55+F58+F63+F70+F73+F76</f>
        <v>0</v>
      </c>
      <c r="G54" s="365">
        <f t="shared" si="0"/>
        <v>0</v>
      </c>
      <c r="H54" s="375">
        <f>+H55+H58+H63+H70+H73+H76</f>
        <v>0</v>
      </c>
      <c r="I54" s="375">
        <f>+I55+I58+I63+I70+I73+I76</f>
        <v>0</v>
      </c>
      <c r="J54" s="367">
        <f t="shared" si="1"/>
        <v>0</v>
      </c>
    </row>
    <row r="55" spans="1:10" ht="15.75">
      <c r="A55" s="303"/>
      <c r="B55" s="368" t="s">
        <v>509</v>
      </c>
      <c r="C55" s="315" t="s">
        <v>226</v>
      </c>
      <c r="D55" s="372"/>
      <c r="E55" s="374">
        <f>SUM(E56:E57)</f>
        <v>0</v>
      </c>
      <c r="F55" s="374">
        <f>SUM(F56:F57)</f>
        <v>0</v>
      </c>
      <c r="G55" s="365">
        <f t="shared" si="0"/>
        <v>0</v>
      </c>
      <c r="H55" s="375">
        <f>SUM(H56:H57)</f>
        <v>0</v>
      </c>
      <c r="I55" s="375">
        <f>SUM(I56:I57)</f>
        <v>0</v>
      </c>
      <c r="J55" s="367">
        <f t="shared" si="1"/>
        <v>0</v>
      </c>
    </row>
    <row r="56" spans="1:10" ht="15.75">
      <c r="A56" s="303"/>
      <c r="B56" s="304" t="s">
        <v>537</v>
      </c>
      <c r="C56" s="315" t="s">
        <v>521</v>
      </c>
      <c r="D56" s="372"/>
      <c r="E56" s="374">
        <v>0</v>
      </c>
      <c r="F56" s="374">
        <v>0</v>
      </c>
      <c r="G56" s="365">
        <f t="shared" si="0"/>
        <v>0</v>
      </c>
      <c r="H56" s="375">
        <v>0</v>
      </c>
      <c r="I56" s="375">
        <v>0</v>
      </c>
      <c r="J56" s="367">
        <f t="shared" si="1"/>
        <v>0</v>
      </c>
    </row>
    <row r="57" spans="1:10" ht="15.75">
      <c r="A57" s="303"/>
      <c r="B57" s="304" t="s">
        <v>538</v>
      </c>
      <c r="C57" s="315" t="s">
        <v>522</v>
      </c>
      <c r="D57" s="372"/>
      <c r="E57" s="374">
        <v>0</v>
      </c>
      <c r="F57" s="374">
        <v>0</v>
      </c>
      <c r="G57" s="365">
        <f t="shared" si="0"/>
        <v>0</v>
      </c>
      <c r="H57" s="375">
        <v>0</v>
      </c>
      <c r="I57" s="375">
        <v>0</v>
      </c>
      <c r="J57" s="367">
        <f t="shared" si="1"/>
        <v>0</v>
      </c>
    </row>
    <row r="58" spans="1:10" ht="15.75">
      <c r="A58" s="303"/>
      <c r="B58" s="304" t="s">
        <v>510</v>
      </c>
      <c r="C58" s="315" t="s">
        <v>227</v>
      </c>
      <c r="D58" s="372"/>
      <c r="E58" s="374">
        <f>SUM(E59:E62)</f>
        <v>0</v>
      </c>
      <c r="F58" s="374">
        <f>SUM(F59:F62)</f>
        <v>0</v>
      </c>
      <c r="G58" s="365">
        <f t="shared" si="0"/>
        <v>0</v>
      </c>
      <c r="H58" s="375">
        <f>SUM(H59:H62)</f>
        <v>0</v>
      </c>
      <c r="I58" s="375">
        <f>SUM(I59:I62)</f>
        <v>0</v>
      </c>
      <c r="J58" s="367">
        <f t="shared" si="1"/>
        <v>0</v>
      </c>
    </row>
    <row r="59" spans="1:10" ht="15.75">
      <c r="A59" s="303"/>
      <c r="B59" s="304" t="s">
        <v>462</v>
      </c>
      <c r="C59" s="315" t="s">
        <v>523</v>
      </c>
      <c r="D59" s="372"/>
      <c r="E59" s="374">
        <v>0</v>
      </c>
      <c r="F59" s="374">
        <v>0</v>
      </c>
      <c r="G59" s="365">
        <f t="shared" si="0"/>
        <v>0</v>
      </c>
      <c r="H59" s="375">
        <v>0</v>
      </c>
      <c r="I59" s="375">
        <v>0</v>
      </c>
      <c r="J59" s="367">
        <f t="shared" si="1"/>
        <v>0</v>
      </c>
    </row>
    <row r="60" spans="1:10" ht="15.75">
      <c r="A60" s="303"/>
      <c r="B60" s="304" t="s">
        <v>463</v>
      </c>
      <c r="C60" s="315" t="s">
        <v>524</v>
      </c>
      <c r="D60" s="372"/>
      <c r="E60" s="374">
        <v>0</v>
      </c>
      <c r="F60" s="374">
        <v>0</v>
      </c>
      <c r="G60" s="365">
        <f t="shared" si="0"/>
        <v>0</v>
      </c>
      <c r="H60" s="375">
        <v>0</v>
      </c>
      <c r="I60" s="375">
        <v>0</v>
      </c>
      <c r="J60" s="367">
        <f t="shared" si="1"/>
        <v>0</v>
      </c>
    </row>
    <row r="61" spans="1:10" ht="15.75">
      <c r="A61" s="303"/>
      <c r="B61" s="304" t="s">
        <v>539</v>
      </c>
      <c r="C61" s="315" t="s">
        <v>525</v>
      </c>
      <c r="D61" s="372"/>
      <c r="E61" s="374">
        <v>0</v>
      </c>
      <c r="F61" s="374">
        <v>0</v>
      </c>
      <c r="G61" s="365">
        <f t="shared" si="0"/>
        <v>0</v>
      </c>
      <c r="H61" s="375">
        <v>0</v>
      </c>
      <c r="I61" s="375">
        <v>0</v>
      </c>
      <c r="J61" s="367">
        <f t="shared" si="1"/>
        <v>0</v>
      </c>
    </row>
    <row r="62" spans="1:10" ht="15.75">
      <c r="A62" s="303"/>
      <c r="B62" s="304" t="s">
        <v>540</v>
      </c>
      <c r="C62" s="315" t="s">
        <v>526</v>
      </c>
      <c r="D62" s="372"/>
      <c r="E62" s="374">
        <v>0</v>
      </c>
      <c r="F62" s="374">
        <v>0</v>
      </c>
      <c r="G62" s="365">
        <f t="shared" si="0"/>
        <v>0</v>
      </c>
      <c r="H62" s="375">
        <v>0</v>
      </c>
      <c r="I62" s="375">
        <v>0</v>
      </c>
      <c r="J62" s="367">
        <f t="shared" si="1"/>
        <v>0</v>
      </c>
    </row>
    <row r="63" spans="1:10" ht="15.75">
      <c r="A63" s="303"/>
      <c r="B63" s="304" t="s">
        <v>541</v>
      </c>
      <c r="C63" s="315" t="s">
        <v>228</v>
      </c>
      <c r="D63" s="372"/>
      <c r="E63" s="374">
        <f>SUM(E64:E69)</f>
        <v>0</v>
      </c>
      <c r="F63" s="374">
        <f>SUM(F64:F69)</f>
        <v>0</v>
      </c>
      <c r="G63" s="365">
        <f t="shared" si="0"/>
        <v>0</v>
      </c>
      <c r="H63" s="375">
        <f>SUM(H64:H69)</f>
        <v>0</v>
      </c>
      <c r="I63" s="375">
        <f>SUM(I64:I69)</f>
        <v>0</v>
      </c>
      <c r="J63" s="367">
        <f t="shared" si="1"/>
        <v>0</v>
      </c>
    </row>
    <row r="64" spans="1:10" ht="15.75">
      <c r="A64" s="303"/>
      <c r="B64" s="304" t="s">
        <v>464</v>
      </c>
      <c r="C64" s="315" t="s">
        <v>527</v>
      </c>
      <c r="D64" s="372"/>
      <c r="E64" s="374">
        <v>0</v>
      </c>
      <c r="F64" s="374">
        <v>0</v>
      </c>
      <c r="G64" s="365">
        <f t="shared" si="0"/>
        <v>0</v>
      </c>
      <c r="H64" s="375">
        <v>0</v>
      </c>
      <c r="I64" s="375">
        <v>0</v>
      </c>
      <c r="J64" s="367">
        <f t="shared" si="1"/>
        <v>0</v>
      </c>
    </row>
    <row r="65" spans="1:10" ht="15.75">
      <c r="A65" s="303"/>
      <c r="B65" s="304" t="s">
        <v>465</v>
      </c>
      <c r="C65" s="315" t="s">
        <v>528</v>
      </c>
      <c r="D65" s="372"/>
      <c r="E65" s="374">
        <v>0</v>
      </c>
      <c r="F65" s="374">
        <v>0</v>
      </c>
      <c r="G65" s="365">
        <f t="shared" si="0"/>
        <v>0</v>
      </c>
      <c r="H65" s="375">
        <v>0</v>
      </c>
      <c r="I65" s="375">
        <v>0</v>
      </c>
      <c r="J65" s="367">
        <f t="shared" si="1"/>
        <v>0</v>
      </c>
    </row>
    <row r="66" spans="1:10" ht="15.75">
      <c r="A66" s="303"/>
      <c r="B66" s="304" t="s">
        <v>466</v>
      </c>
      <c r="C66" s="315" t="s">
        <v>529</v>
      </c>
      <c r="D66" s="372"/>
      <c r="E66" s="374">
        <v>0</v>
      </c>
      <c r="F66" s="374">
        <v>0</v>
      </c>
      <c r="G66" s="365">
        <f t="shared" si="0"/>
        <v>0</v>
      </c>
      <c r="H66" s="375">
        <v>0</v>
      </c>
      <c r="I66" s="375">
        <v>0</v>
      </c>
      <c r="J66" s="367">
        <f t="shared" si="1"/>
        <v>0</v>
      </c>
    </row>
    <row r="67" spans="1:10" ht="15.75">
      <c r="A67" s="303"/>
      <c r="B67" s="304" t="s">
        <v>542</v>
      </c>
      <c r="C67" s="315" t="s">
        <v>530</v>
      </c>
      <c r="D67" s="372"/>
      <c r="E67" s="374">
        <v>0</v>
      </c>
      <c r="F67" s="374">
        <v>0</v>
      </c>
      <c r="G67" s="365">
        <f t="shared" si="0"/>
        <v>0</v>
      </c>
      <c r="H67" s="375">
        <v>0</v>
      </c>
      <c r="I67" s="375">
        <v>0</v>
      </c>
      <c r="J67" s="367">
        <f t="shared" si="1"/>
        <v>0</v>
      </c>
    </row>
    <row r="68" spans="1:10" ht="15.75">
      <c r="A68" s="303"/>
      <c r="B68" s="304" t="s">
        <v>543</v>
      </c>
      <c r="C68" s="315" t="s">
        <v>531</v>
      </c>
      <c r="D68" s="372"/>
      <c r="E68" s="374">
        <v>0</v>
      </c>
      <c r="F68" s="374">
        <v>0</v>
      </c>
      <c r="G68" s="365">
        <f t="shared" si="0"/>
        <v>0</v>
      </c>
      <c r="H68" s="375">
        <v>0</v>
      </c>
      <c r="I68" s="375">
        <v>0</v>
      </c>
      <c r="J68" s="367">
        <f t="shared" si="1"/>
        <v>0</v>
      </c>
    </row>
    <row r="69" spans="1:10" ht="15.75">
      <c r="A69" s="303"/>
      <c r="B69" s="304" t="s">
        <v>544</v>
      </c>
      <c r="C69" s="315" t="s">
        <v>532</v>
      </c>
      <c r="D69" s="372"/>
      <c r="E69" s="374">
        <v>0</v>
      </c>
      <c r="F69" s="374">
        <v>0</v>
      </c>
      <c r="G69" s="365">
        <f t="shared" si="0"/>
        <v>0</v>
      </c>
      <c r="H69" s="375">
        <v>0</v>
      </c>
      <c r="I69" s="375">
        <v>0</v>
      </c>
      <c r="J69" s="367">
        <f t="shared" si="1"/>
        <v>0</v>
      </c>
    </row>
    <row r="70" spans="1:10" ht="15.75">
      <c r="A70" s="303"/>
      <c r="B70" s="304" t="s">
        <v>545</v>
      </c>
      <c r="C70" s="315" t="s">
        <v>229</v>
      </c>
      <c r="D70" s="372"/>
      <c r="E70" s="374">
        <f>SUM(E71:E72)</f>
        <v>0</v>
      </c>
      <c r="F70" s="374">
        <f>SUM(F71:F72)</f>
        <v>0</v>
      </c>
      <c r="G70" s="365">
        <f t="shared" si="0"/>
        <v>0</v>
      </c>
      <c r="H70" s="375">
        <f>SUM(H71:H72)</f>
        <v>0</v>
      </c>
      <c r="I70" s="375">
        <f>SUM(I71:I72)</f>
        <v>0</v>
      </c>
      <c r="J70" s="367">
        <f t="shared" si="1"/>
        <v>0</v>
      </c>
    </row>
    <row r="71" spans="1:10" ht="15.75">
      <c r="A71" s="303"/>
      <c r="B71" s="304" t="s">
        <v>546</v>
      </c>
      <c r="C71" s="315" t="s">
        <v>533</v>
      </c>
      <c r="D71" s="372"/>
      <c r="E71" s="374">
        <v>0</v>
      </c>
      <c r="F71" s="374">
        <v>0</v>
      </c>
      <c r="G71" s="365">
        <f t="shared" si="0"/>
        <v>0</v>
      </c>
      <c r="H71" s="375">
        <v>0</v>
      </c>
      <c r="I71" s="375">
        <v>0</v>
      </c>
      <c r="J71" s="367">
        <f t="shared" si="1"/>
        <v>0</v>
      </c>
    </row>
    <row r="72" spans="1:10" ht="15.75">
      <c r="A72" s="303"/>
      <c r="B72" s="304" t="s">
        <v>547</v>
      </c>
      <c r="C72" s="315" t="s">
        <v>534</v>
      </c>
      <c r="D72" s="372"/>
      <c r="E72" s="374">
        <v>0</v>
      </c>
      <c r="F72" s="374">
        <v>0</v>
      </c>
      <c r="G72" s="365">
        <f t="shared" si="0"/>
        <v>0</v>
      </c>
      <c r="H72" s="375">
        <v>0</v>
      </c>
      <c r="I72" s="375">
        <v>0</v>
      </c>
      <c r="J72" s="367">
        <f t="shared" si="1"/>
        <v>0</v>
      </c>
    </row>
    <row r="73" spans="1:10" ht="15.75">
      <c r="A73" s="303"/>
      <c r="B73" s="304" t="s">
        <v>548</v>
      </c>
      <c r="C73" s="315" t="s">
        <v>230</v>
      </c>
      <c r="D73" s="372"/>
      <c r="E73" s="374">
        <f>SUM(E74:E75)</f>
        <v>0</v>
      </c>
      <c r="F73" s="374">
        <f>SUM(F74:F75)</f>
        <v>0</v>
      </c>
      <c r="G73" s="365">
        <f t="shared" si="0"/>
        <v>0</v>
      </c>
      <c r="H73" s="375">
        <f>SUM(H74:H75)</f>
        <v>0</v>
      </c>
      <c r="I73" s="375">
        <f>SUM(I74:I75)</f>
        <v>0</v>
      </c>
      <c r="J73" s="367">
        <f t="shared" si="1"/>
        <v>0</v>
      </c>
    </row>
    <row r="74" spans="1:10" ht="15.75">
      <c r="A74" s="303"/>
      <c r="B74" s="304" t="s">
        <v>549</v>
      </c>
      <c r="C74" s="315" t="s">
        <v>535</v>
      </c>
      <c r="D74" s="372"/>
      <c r="E74" s="374">
        <v>0</v>
      </c>
      <c r="F74" s="374">
        <v>0</v>
      </c>
      <c r="G74" s="365">
        <f t="shared" si="0"/>
        <v>0</v>
      </c>
      <c r="H74" s="375">
        <v>0</v>
      </c>
      <c r="I74" s="375">
        <v>0</v>
      </c>
      <c r="J74" s="367">
        <f t="shared" si="1"/>
        <v>0</v>
      </c>
    </row>
    <row r="75" spans="1:10" ht="15.75">
      <c r="A75" s="303"/>
      <c r="B75" s="304" t="s">
        <v>550</v>
      </c>
      <c r="C75" s="315" t="s">
        <v>536</v>
      </c>
      <c r="D75" s="372"/>
      <c r="E75" s="374">
        <v>0</v>
      </c>
      <c r="F75" s="374">
        <v>0</v>
      </c>
      <c r="G75" s="365">
        <f t="shared" si="0"/>
        <v>0</v>
      </c>
      <c r="H75" s="375">
        <v>0</v>
      </c>
      <c r="I75" s="375">
        <v>0</v>
      </c>
      <c r="J75" s="367">
        <f t="shared" si="1"/>
        <v>0</v>
      </c>
    </row>
    <row r="76" spans="1:10" ht="15.75">
      <c r="A76" s="303"/>
      <c r="B76" s="304" t="s">
        <v>551</v>
      </c>
      <c r="C76" s="315" t="s">
        <v>2</v>
      </c>
      <c r="D76" s="372"/>
      <c r="E76" s="374">
        <v>0</v>
      </c>
      <c r="F76" s="374">
        <v>0</v>
      </c>
      <c r="G76" s="365">
        <f aca="true" t="shared" si="4" ref="G76:G95">+E76+F76</f>
        <v>0</v>
      </c>
      <c r="H76" s="375">
        <v>0</v>
      </c>
      <c r="I76" s="375">
        <v>0</v>
      </c>
      <c r="J76" s="367">
        <f t="shared" si="1"/>
        <v>0</v>
      </c>
    </row>
    <row r="77" spans="1:10" ht="15.75">
      <c r="A77" s="303"/>
      <c r="B77" s="376" t="s">
        <v>231</v>
      </c>
      <c r="C77" s="377"/>
      <c r="D77" s="357"/>
      <c r="E77" s="362">
        <f>+E78+E87+E95</f>
        <v>3824421676</v>
      </c>
      <c r="F77" s="362">
        <f>+F78+F87+F95</f>
        <v>134223</v>
      </c>
      <c r="G77" s="359">
        <f t="shared" si="4"/>
        <v>3824555899</v>
      </c>
      <c r="H77" s="363">
        <f>+H78+H87+H95</f>
        <v>3679713694</v>
      </c>
      <c r="I77" s="363">
        <f>+I78+I87+I95</f>
        <v>171672</v>
      </c>
      <c r="J77" s="360">
        <f aca="true" t="shared" si="5" ref="J77:J95">+H77+I77</f>
        <v>3679885366</v>
      </c>
    </row>
    <row r="78" spans="1:10" ht="15.75">
      <c r="A78" s="303"/>
      <c r="B78" s="310" t="s">
        <v>18</v>
      </c>
      <c r="C78" s="310" t="s">
        <v>232</v>
      </c>
      <c r="D78" s="357"/>
      <c r="E78" s="362">
        <f>SUM(E79:E86)</f>
        <v>3821870397</v>
      </c>
      <c r="F78" s="362">
        <f>SUM(F79:F86)</f>
        <v>0</v>
      </c>
      <c r="G78" s="359">
        <f t="shared" si="4"/>
        <v>3821870397</v>
      </c>
      <c r="H78" s="363">
        <f>SUM(H79:H86)</f>
        <v>3677574867</v>
      </c>
      <c r="I78" s="363">
        <f>SUM(I79:I86)</f>
        <v>0</v>
      </c>
      <c r="J78" s="360">
        <f t="shared" si="5"/>
        <v>3677574867</v>
      </c>
    </row>
    <row r="79" spans="1:10" ht="15.75">
      <c r="A79" s="303"/>
      <c r="B79" s="315" t="s">
        <v>233</v>
      </c>
      <c r="C79" s="315" t="s">
        <v>234</v>
      </c>
      <c r="D79" s="357"/>
      <c r="E79" s="582">
        <v>27</v>
      </c>
      <c r="F79" s="379">
        <v>0</v>
      </c>
      <c r="G79" s="380">
        <f t="shared" si="4"/>
        <v>27</v>
      </c>
      <c r="H79" s="582">
        <f>27</f>
        <v>27</v>
      </c>
      <c r="I79" s="378">
        <v>0</v>
      </c>
      <c r="J79" s="381">
        <f t="shared" si="5"/>
        <v>27</v>
      </c>
    </row>
    <row r="80" spans="1:10" ht="15.75">
      <c r="A80" s="303"/>
      <c r="B80" s="315" t="s">
        <v>235</v>
      </c>
      <c r="C80" s="315" t="s">
        <v>236</v>
      </c>
      <c r="D80" s="357"/>
      <c r="E80" s="582">
        <v>3821868870</v>
      </c>
      <c r="F80" s="364">
        <v>0</v>
      </c>
      <c r="G80" s="365">
        <f t="shared" si="4"/>
        <v>3821868870</v>
      </c>
      <c r="H80" s="582">
        <v>3677573340</v>
      </c>
      <c r="I80" s="366">
        <v>0</v>
      </c>
      <c r="J80" s="367">
        <f t="shared" si="5"/>
        <v>3677573340</v>
      </c>
    </row>
    <row r="81" spans="1:10" ht="15.75">
      <c r="A81" s="303"/>
      <c r="B81" s="315" t="s">
        <v>237</v>
      </c>
      <c r="C81" s="315" t="s">
        <v>238</v>
      </c>
      <c r="D81" s="357"/>
      <c r="E81" s="366">
        <v>0</v>
      </c>
      <c r="F81" s="364">
        <v>0</v>
      </c>
      <c r="G81" s="365">
        <f t="shared" si="4"/>
        <v>0</v>
      </c>
      <c r="H81" s="366">
        <v>0</v>
      </c>
      <c r="I81" s="366">
        <v>0</v>
      </c>
      <c r="J81" s="367">
        <f t="shared" si="5"/>
        <v>0</v>
      </c>
    </row>
    <row r="82" spans="1:10" ht="15.75">
      <c r="A82" s="303"/>
      <c r="B82" s="315" t="s">
        <v>239</v>
      </c>
      <c r="C82" s="315" t="s">
        <v>240</v>
      </c>
      <c r="D82" s="357"/>
      <c r="E82" s="366">
        <v>0</v>
      </c>
      <c r="F82" s="364">
        <v>0</v>
      </c>
      <c r="G82" s="365">
        <f t="shared" si="4"/>
        <v>0</v>
      </c>
      <c r="H82" s="366">
        <v>0</v>
      </c>
      <c r="I82" s="366">
        <v>0</v>
      </c>
      <c r="J82" s="367">
        <f t="shared" si="5"/>
        <v>0</v>
      </c>
    </row>
    <row r="83" spans="1:10" ht="15.75">
      <c r="A83" s="303"/>
      <c r="B83" s="315" t="s">
        <v>241</v>
      </c>
      <c r="C83" s="315" t="s">
        <v>242</v>
      </c>
      <c r="D83" s="357"/>
      <c r="E83" s="366">
        <v>0</v>
      </c>
      <c r="F83" s="364">
        <v>0</v>
      </c>
      <c r="G83" s="365">
        <f t="shared" si="4"/>
        <v>0</v>
      </c>
      <c r="H83" s="366">
        <v>0</v>
      </c>
      <c r="I83" s="366">
        <v>0</v>
      </c>
      <c r="J83" s="367">
        <f t="shared" si="5"/>
        <v>0</v>
      </c>
    </row>
    <row r="84" spans="1:10" ht="15.75">
      <c r="A84" s="303"/>
      <c r="B84" s="315" t="s">
        <v>243</v>
      </c>
      <c r="C84" s="315" t="s">
        <v>244</v>
      </c>
      <c r="D84" s="357"/>
      <c r="E84" s="366">
        <v>0</v>
      </c>
      <c r="F84" s="364">
        <v>0</v>
      </c>
      <c r="G84" s="365">
        <f t="shared" si="4"/>
        <v>0</v>
      </c>
      <c r="H84" s="366">
        <v>0</v>
      </c>
      <c r="I84" s="366">
        <v>0</v>
      </c>
      <c r="J84" s="367">
        <f t="shared" si="5"/>
        <v>0</v>
      </c>
    </row>
    <row r="85" spans="1:10" ht="15.75">
      <c r="A85" s="303"/>
      <c r="B85" s="315" t="s">
        <v>245</v>
      </c>
      <c r="C85" s="315" t="s">
        <v>246</v>
      </c>
      <c r="D85" s="357"/>
      <c r="E85" s="582">
        <f>1500</f>
        <v>1500</v>
      </c>
      <c r="F85" s="364">
        <v>0</v>
      </c>
      <c r="G85" s="365">
        <f t="shared" si="4"/>
        <v>1500</v>
      </c>
      <c r="H85" s="582">
        <f>1500</f>
        <v>1500</v>
      </c>
      <c r="I85" s="366">
        <v>0</v>
      </c>
      <c r="J85" s="367">
        <f t="shared" si="5"/>
        <v>1500</v>
      </c>
    </row>
    <row r="86" spans="1:10" ht="15.75">
      <c r="A86" s="303"/>
      <c r="B86" s="315" t="s">
        <v>247</v>
      </c>
      <c r="C86" s="315" t="s">
        <v>248</v>
      </c>
      <c r="D86" s="357"/>
      <c r="E86" s="366">
        <v>0</v>
      </c>
      <c r="F86" s="364">
        <v>0</v>
      </c>
      <c r="G86" s="365">
        <f t="shared" si="4"/>
        <v>0</v>
      </c>
      <c r="H86" s="366">
        <v>0</v>
      </c>
      <c r="I86" s="366">
        <v>0</v>
      </c>
      <c r="J86" s="367">
        <f t="shared" si="5"/>
        <v>0</v>
      </c>
    </row>
    <row r="87" spans="1:10" ht="15.75">
      <c r="A87" s="303"/>
      <c r="B87" s="310" t="s">
        <v>17</v>
      </c>
      <c r="C87" s="310" t="s">
        <v>249</v>
      </c>
      <c r="D87" s="357"/>
      <c r="E87" s="362">
        <f>SUM(E88:E94)</f>
        <v>2551279</v>
      </c>
      <c r="F87" s="362">
        <f>SUM(F88:F94)</f>
        <v>134223</v>
      </c>
      <c r="G87" s="359">
        <f t="shared" si="4"/>
        <v>2685502</v>
      </c>
      <c r="H87" s="363">
        <f>SUM(H88:H94)</f>
        <v>2138827</v>
      </c>
      <c r="I87" s="363">
        <f>SUM(I88:I94)</f>
        <v>171672</v>
      </c>
      <c r="J87" s="360">
        <f t="shared" si="5"/>
        <v>2310499</v>
      </c>
    </row>
    <row r="88" spans="1:10" ht="15.75">
      <c r="A88" s="303"/>
      <c r="B88" s="382" t="s">
        <v>250</v>
      </c>
      <c r="C88" s="315" t="s">
        <v>251</v>
      </c>
      <c r="D88" s="357"/>
      <c r="E88" s="582">
        <v>1577187</v>
      </c>
      <c r="F88" s="582">
        <v>134165</v>
      </c>
      <c r="G88" s="365">
        <f t="shared" si="4"/>
        <v>1711352</v>
      </c>
      <c r="H88" s="582">
        <v>1716739</v>
      </c>
      <c r="I88" s="582">
        <v>171602</v>
      </c>
      <c r="J88" s="367">
        <f t="shared" si="5"/>
        <v>1888341</v>
      </c>
    </row>
    <row r="89" spans="1:10" ht="15.75">
      <c r="A89" s="303"/>
      <c r="B89" s="315" t="s">
        <v>252</v>
      </c>
      <c r="C89" s="315" t="s">
        <v>253</v>
      </c>
      <c r="D89" s="357"/>
      <c r="E89" s="366">
        <v>0</v>
      </c>
      <c r="F89" s="366">
        <v>0</v>
      </c>
      <c r="G89" s="365">
        <f t="shared" si="4"/>
        <v>0</v>
      </c>
      <c r="H89" s="366">
        <v>4</v>
      </c>
      <c r="I89" s="366">
        <v>0</v>
      </c>
      <c r="J89" s="367">
        <f t="shared" si="5"/>
        <v>4</v>
      </c>
    </row>
    <row r="90" spans="1:10" ht="15.75">
      <c r="A90" s="303"/>
      <c r="B90" s="382" t="s">
        <v>254</v>
      </c>
      <c r="C90" s="315" t="s">
        <v>255</v>
      </c>
      <c r="D90" s="357"/>
      <c r="E90" s="366">
        <v>0</v>
      </c>
      <c r="F90" s="366">
        <v>0</v>
      </c>
      <c r="G90" s="365">
        <f t="shared" si="4"/>
        <v>0</v>
      </c>
      <c r="H90" s="366">
        <v>0</v>
      </c>
      <c r="I90" s="366">
        <v>0</v>
      </c>
      <c r="J90" s="367">
        <f t="shared" si="5"/>
        <v>0</v>
      </c>
    </row>
    <row r="91" spans="1:10" ht="15.75">
      <c r="A91" s="303"/>
      <c r="B91" s="315" t="s">
        <v>256</v>
      </c>
      <c r="C91" s="315" t="s">
        <v>257</v>
      </c>
      <c r="D91" s="357"/>
      <c r="E91" s="366">
        <v>0</v>
      </c>
      <c r="F91" s="366">
        <v>0</v>
      </c>
      <c r="G91" s="365">
        <f t="shared" si="4"/>
        <v>0</v>
      </c>
      <c r="H91" s="366">
        <v>0</v>
      </c>
      <c r="I91" s="366">
        <v>0</v>
      </c>
      <c r="J91" s="367">
        <f t="shared" si="5"/>
        <v>0</v>
      </c>
    </row>
    <row r="92" spans="1:10" ht="15.75">
      <c r="A92" s="303"/>
      <c r="B92" s="361" t="s">
        <v>258</v>
      </c>
      <c r="C92" s="315" t="s">
        <v>259</v>
      </c>
      <c r="D92" s="357"/>
      <c r="E92" s="366">
        <v>0</v>
      </c>
      <c r="F92" s="366">
        <v>0</v>
      </c>
      <c r="G92" s="365">
        <f t="shared" si="4"/>
        <v>0</v>
      </c>
      <c r="H92" s="366">
        <v>0</v>
      </c>
      <c r="I92" s="366">
        <v>0</v>
      </c>
      <c r="J92" s="367">
        <f t="shared" si="5"/>
        <v>0</v>
      </c>
    </row>
    <row r="93" spans="1:10" ht="15.75">
      <c r="A93" s="303"/>
      <c r="B93" s="315" t="s">
        <v>260</v>
      </c>
      <c r="C93" s="315" t="s">
        <v>261</v>
      </c>
      <c r="D93" s="357"/>
      <c r="E93" s="582">
        <v>974092</v>
      </c>
      <c r="F93" s="366">
        <v>0</v>
      </c>
      <c r="G93" s="365">
        <f t="shared" si="4"/>
        <v>974092</v>
      </c>
      <c r="H93" s="582">
        <v>422084</v>
      </c>
      <c r="I93" s="366">
        <v>0</v>
      </c>
      <c r="J93" s="367">
        <f t="shared" si="5"/>
        <v>422084</v>
      </c>
    </row>
    <row r="94" spans="1:10" ht="15.75">
      <c r="A94" s="303"/>
      <c r="B94" s="315" t="s">
        <v>262</v>
      </c>
      <c r="C94" s="315" t="s">
        <v>263</v>
      </c>
      <c r="D94" s="357"/>
      <c r="E94" s="366">
        <v>0</v>
      </c>
      <c r="F94" s="582">
        <v>58</v>
      </c>
      <c r="G94" s="365">
        <f t="shared" si="4"/>
        <v>58</v>
      </c>
      <c r="H94" s="366">
        <v>0</v>
      </c>
      <c r="I94" s="582">
        <v>70</v>
      </c>
      <c r="J94" s="367">
        <f t="shared" si="5"/>
        <v>70</v>
      </c>
    </row>
    <row r="95" spans="1:10" ht="15.75">
      <c r="A95" s="303"/>
      <c r="B95" s="310" t="s">
        <v>22</v>
      </c>
      <c r="C95" s="626" t="s">
        <v>264</v>
      </c>
      <c r="D95" s="357"/>
      <c r="E95" s="362">
        <v>0</v>
      </c>
      <c r="F95" s="362">
        <v>0</v>
      </c>
      <c r="G95" s="359">
        <f t="shared" si="4"/>
        <v>0</v>
      </c>
      <c r="H95" s="363">
        <v>0</v>
      </c>
      <c r="I95" s="363">
        <v>0</v>
      </c>
      <c r="J95" s="360">
        <f t="shared" si="5"/>
        <v>0</v>
      </c>
    </row>
    <row r="96" spans="1:10" ht="15.75">
      <c r="A96" s="303"/>
      <c r="B96" s="315"/>
      <c r="C96" s="314"/>
      <c r="D96" s="357"/>
      <c r="E96" s="364"/>
      <c r="F96" s="364"/>
      <c r="G96" s="383"/>
      <c r="H96" s="366"/>
      <c r="I96" s="366"/>
      <c r="J96" s="384"/>
    </row>
    <row r="97" spans="1:10" ht="15.75">
      <c r="A97" s="385"/>
      <c r="B97" s="386"/>
      <c r="C97" s="387" t="s">
        <v>265</v>
      </c>
      <c r="D97" s="388"/>
      <c r="E97" s="389">
        <f>+E11+E77</f>
        <v>3825322683</v>
      </c>
      <c r="F97" s="389">
        <f>+F11+F77</f>
        <v>134223</v>
      </c>
      <c r="G97" s="390">
        <f>+E97+F97</f>
        <v>3825456906</v>
      </c>
      <c r="H97" s="389">
        <f>+H11+H77</f>
        <v>3680193359</v>
      </c>
      <c r="I97" s="389">
        <f>+I11+I77</f>
        <v>171672</v>
      </c>
      <c r="J97" s="391">
        <f>+H97+I97</f>
        <v>3680365031</v>
      </c>
    </row>
    <row r="98" spans="1:10" ht="15.75">
      <c r="A98" s="392"/>
      <c r="B98" s="327"/>
      <c r="C98" s="327"/>
      <c r="D98" s="327"/>
      <c r="E98" s="393"/>
      <c r="F98" s="393"/>
      <c r="G98" s="393"/>
      <c r="H98" s="393"/>
      <c r="I98" s="393"/>
      <c r="J98" s="394"/>
    </row>
    <row r="99" spans="1:10" ht="15.75">
      <c r="A99" s="395"/>
      <c r="B99" s="396"/>
      <c r="C99" s="396"/>
      <c r="D99" s="396"/>
      <c r="E99" s="397"/>
      <c r="F99" s="397"/>
      <c r="G99" s="397"/>
      <c r="H99" s="397"/>
      <c r="I99" s="397"/>
      <c r="J99" s="398"/>
    </row>
    <row r="100" spans="1:10" ht="15.75">
      <c r="A100" s="395"/>
      <c r="B100" s="396"/>
      <c r="C100" s="396"/>
      <c r="D100" s="396"/>
      <c r="E100" s="397"/>
      <c r="F100" s="397"/>
      <c r="G100" s="397"/>
      <c r="H100" s="397"/>
      <c r="I100" s="397"/>
      <c r="J100" s="398"/>
    </row>
    <row r="101" spans="1:10" ht="15.75">
      <c r="A101" s="395"/>
      <c r="B101" s="396"/>
      <c r="C101" s="396"/>
      <c r="D101" s="396"/>
      <c r="E101" s="397"/>
      <c r="F101" s="397"/>
      <c r="G101" s="397"/>
      <c r="H101" s="397"/>
      <c r="I101" s="397"/>
      <c r="J101" s="398"/>
    </row>
    <row r="102" spans="1:10" ht="15.75">
      <c r="A102" s="395"/>
      <c r="B102" s="396"/>
      <c r="C102" s="305" t="str">
        <f>+a!C80</f>
        <v>                              Hüseyin ERKAN </v>
      </c>
      <c r="D102" s="305" t="str">
        <f>+a!D80</f>
        <v>E.Nevzat ÖZTANGUT</v>
      </c>
      <c r="E102" s="399"/>
      <c r="F102" s="314"/>
      <c r="G102" s="305"/>
      <c r="H102" s="305" t="str">
        <f>+a!H80</f>
        <v>E.Kerem KORUR</v>
      </c>
      <c r="I102" s="397"/>
      <c r="J102" s="398"/>
    </row>
    <row r="103" spans="1:10" ht="15.75">
      <c r="A103" s="395"/>
      <c r="B103" s="396"/>
      <c r="C103" s="305" t="s">
        <v>717</v>
      </c>
      <c r="D103" s="305" t="s">
        <v>709</v>
      </c>
      <c r="E103" s="399"/>
      <c r="F103" s="314"/>
      <c r="G103" s="305"/>
      <c r="H103" s="305" t="s">
        <v>710</v>
      </c>
      <c r="I103" s="397"/>
      <c r="J103" s="398"/>
    </row>
    <row r="104" spans="1:10" ht="15.75">
      <c r="A104" s="395"/>
      <c r="B104" s="396"/>
      <c r="C104" s="315"/>
      <c r="D104" s="315"/>
      <c r="E104" s="399"/>
      <c r="F104" s="314"/>
      <c r="G104" s="307"/>
      <c r="H104" s="316"/>
      <c r="I104" s="397"/>
      <c r="J104" s="398"/>
    </row>
    <row r="105" spans="1:10" ht="15.75">
      <c r="A105" s="395"/>
      <c r="B105" s="396"/>
      <c r="C105" s="315"/>
      <c r="D105" s="315"/>
      <c r="E105" s="399"/>
      <c r="F105" s="314"/>
      <c r="G105" s="307"/>
      <c r="H105" s="316"/>
      <c r="I105" s="397"/>
      <c r="J105" s="398"/>
    </row>
    <row r="106" spans="1:10" ht="15.75">
      <c r="A106" s="395"/>
      <c r="B106" s="396"/>
      <c r="C106" s="315"/>
      <c r="D106" s="315"/>
      <c r="E106" s="399"/>
      <c r="F106" s="314"/>
      <c r="G106" s="307"/>
      <c r="H106" s="316"/>
      <c r="I106" s="397"/>
      <c r="J106" s="398"/>
    </row>
    <row r="107" spans="1:10" ht="15.75">
      <c r="A107" s="395"/>
      <c r="B107" s="396"/>
      <c r="C107" s="305"/>
      <c r="D107" s="305"/>
      <c r="E107" s="399"/>
      <c r="F107" s="314"/>
      <c r="G107" s="314"/>
      <c r="H107" s="316"/>
      <c r="I107" s="397"/>
      <c r="J107" s="398"/>
    </row>
    <row r="108" spans="1:10" ht="15.75">
      <c r="A108" s="395"/>
      <c r="B108" s="396"/>
      <c r="C108" s="305" t="str">
        <f>+a!C86</f>
        <v>                              Emin ÇATANA</v>
      </c>
      <c r="D108" s="305" t="str">
        <f>+a!D86</f>
        <v>Sezai BEKGÖZ</v>
      </c>
      <c r="E108" s="399"/>
      <c r="F108" s="314"/>
      <c r="G108" s="314"/>
      <c r="H108" s="305" t="str">
        <f>+a!H86</f>
        <v>Cengiz ÖZÜBEK</v>
      </c>
      <c r="I108" s="397"/>
      <c r="J108" s="398"/>
    </row>
    <row r="109" spans="1:10" ht="15.75">
      <c r="A109" s="395"/>
      <c r="B109" s="396"/>
      <c r="C109" s="305" t="s">
        <v>718</v>
      </c>
      <c r="D109" s="305" t="s">
        <v>715</v>
      </c>
      <c r="E109" s="314"/>
      <c r="F109" s="314"/>
      <c r="G109" s="314"/>
      <c r="H109" s="305" t="s">
        <v>716</v>
      </c>
      <c r="I109" s="397"/>
      <c r="J109" s="398"/>
    </row>
    <row r="110" spans="1:10" ht="15.75">
      <c r="A110" s="400"/>
      <c r="B110" s="401"/>
      <c r="C110" s="401"/>
      <c r="D110" s="401"/>
      <c r="E110" s="402"/>
      <c r="F110" s="402"/>
      <c r="G110" s="402"/>
      <c r="H110" s="402"/>
      <c r="I110" s="402"/>
      <c r="J110" s="403"/>
    </row>
  </sheetData>
  <mergeCells count="5">
    <mergeCell ref="B1:J1"/>
    <mergeCell ref="B2:J2"/>
    <mergeCell ref="E4:J4"/>
    <mergeCell ref="E5:G5"/>
    <mergeCell ref="H5:J5"/>
  </mergeCells>
  <printOptions horizontalCentered="1" verticalCentered="1"/>
  <pageMargins left="0.9" right="0.3" top="0.84" bottom="0.74" header="0.511811023622047" footer="0.511811023622047"/>
  <pageSetup blackAndWhite="1" fitToHeight="1" fitToWidth="1" horizontalDpi="600" verticalDpi="600" orientation="portrait" paperSize="9" scale="49" r:id="rId1"/>
  <headerFooter alignWithMargins="0">
    <oddFooter>&amp;Cİlişikteki notlar bu  finansal tabloların tamamlayıcı parçalarıdır.
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3.57421875" style="73" customWidth="1"/>
    <col min="2" max="2" width="8.140625" style="73" bestFit="1" customWidth="1"/>
    <col min="3" max="3" width="84.140625" style="73" customWidth="1"/>
    <col min="4" max="4" width="7.28125" style="73" customWidth="1"/>
    <col min="5" max="5" width="25.00390625" style="425" customWidth="1"/>
    <col min="6" max="6" width="30.8515625" style="73" customWidth="1"/>
    <col min="7" max="16384" width="9.140625" style="73" customWidth="1"/>
  </cols>
  <sheetData>
    <row r="1" spans="1:12" ht="9.75" customHeight="1">
      <c r="A1" s="71"/>
      <c r="B1" s="51"/>
      <c r="C1" s="51"/>
      <c r="D1" s="51"/>
      <c r="E1" s="418"/>
      <c r="F1" s="72"/>
      <c r="G1" s="62"/>
      <c r="H1" s="62"/>
      <c r="I1" s="62"/>
      <c r="J1" s="62"/>
      <c r="K1" s="62"/>
      <c r="L1" s="62"/>
    </row>
    <row r="2" spans="1:12" ht="18.75">
      <c r="A2" s="36"/>
      <c r="B2" s="628" t="s">
        <v>719</v>
      </c>
      <c r="C2" s="656"/>
      <c r="D2" s="656"/>
      <c r="E2" s="656"/>
      <c r="F2" s="657"/>
      <c r="G2" s="62"/>
      <c r="H2" s="62"/>
      <c r="I2" s="62"/>
      <c r="J2" s="62"/>
      <c r="K2" s="62"/>
      <c r="L2" s="62"/>
    </row>
    <row r="3" spans="1:12" ht="15.75">
      <c r="A3" s="36"/>
      <c r="B3" s="632"/>
      <c r="C3" s="632"/>
      <c r="D3" s="632"/>
      <c r="E3" s="632"/>
      <c r="F3" s="661"/>
      <c r="G3" s="37"/>
      <c r="H3" s="37"/>
      <c r="I3" s="37"/>
      <c r="J3" s="37"/>
      <c r="K3" s="37"/>
      <c r="L3" s="62"/>
    </row>
    <row r="4" spans="1:12" ht="9.75" customHeight="1">
      <c r="A4" s="36"/>
      <c r="B4" s="37"/>
      <c r="C4" s="37"/>
      <c r="D4" s="37"/>
      <c r="E4" s="419"/>
      <c r="F4" s="70"/>
      <c r="G4" s="37"/>
      <c r="H4" s="37"/>
      <c r="I4" s="37"/>
      <c r="J4" s="37"/>
      <c r="K4" s="37"/>
      <c r="L4" s="62"/>
    </row>
    <row r="5" spans="1:12" ht="15.75">
      <c r="A5" s="74"/>
      <c r="B5" s="75"/>
      <c r="C5" s="75"/>
      <c r="D5" s="75"/>
      <c r="E5" s="658" t="s">
        <v>267</v>
      </c>
      <c r="F5" s="659"/>
      <c r="G5" s="37"/>
      <c r="H5" s="37"/>
      <c r="I5" s="37"/>
      <c r="J5" s="37"/>
      <c r="K5" s="37"/>
      <c r="L5" s="62"/>
    </row>
    <row r="6" spans="1:12" ht="15.75">
      <c r="A6" s="76"/>
      <c r="B6" s="40"/>
      <c r="C6" s="77" t="s">
        <v>109</v>
      </c>
      <c r="D6" s="22" t="s">
        <v>92</v>
      </c>
      <c r="E6" s="611" t="s">
        <v>743</v>
      </c>
      <c r="F6" s="612" t="s">
        <v>743</v>
      </c>
      <c r="G6" s="37"/>
      <c r="H6" s="37"/>
      <c r="I6" s="37"/>
      <c r="J6" s="37"/>
      <c r="K6" s="37"/>
      <c r="L6" s="62"/>
    </row>
    <row r="7" spans="1:12" ht="15.75">
      <c r="A7" s="36"/>
      <c r="B7" s="37"/>
      <c r="C7" s="65"/>
      <c r="D7" s="62"/>
      <c r="E7" s="420" t="s">
        <v>0</v>
      </c>
      <c r="F7" s="81" t="s">
        <v>1</v>
      </c>
      <c r="G7" s="37"/>
      <c r="H7" s="37"/>
      <c r="I7" s="82"/>
      <c r="J7" s="37"/>
      <c r="K7" s="82"/>
      <c r="L7" s="62"/>
    </row>
    <row r="8" spans="1:12" ht="15.75">
      <c r="A8" s="83"/>
      <c r="B8" s="84"/>
      <c r="C8" s="85"/>
      <c r="D8" s="67"/>
      <c r="E8" s="421" t="str">
        <f>+a!F8</f>
        <v>(31/12/2007)</v>
      </c>
      <c r="F8" s="69" t="str">
        <f>+a!I8</f>
        <v>(31/12/2006)</v>
      </c>
      <c r="G8" s="37"/>
      <c r="H8" s="37"/>
      <c r="I8" s="82"/>
      <c r="J8" s="37"/>
      <c r="K8" s="82"/>
      <c r="L8" s="62"/>
    </row>
    <row r="9" spans="1:12" s="88" customFormat="1" ht="15.75">
      <c r="A9" s="1"/>
      <c r="B9" s="2" t="s">
        <v>15</v>
      </c>
      <c r="C9" s="86" t="s">
        <v>90</v>
      </c>
      <c r="D9" s="87" t="s">
        <v>91</v>
      </c>
      <c r="E9" s="422">
        <f>SUM(E10:E14)+E19+E20</f>
        <v>44727</v>
      </c>
      <c r="F9" s="426">
        <f>SUM(F10:F14)+F19+F20</f>
        <v>38463</v>
      </c>
      <c r="G9" s="2"/>
      <c r="H9" s="2"/>
      <c r="I9" s="2"/>
      <c r="J9" s="2"/>
      <c r="K9" s="2"/>
      <c r="L9" s="66"/>
    </row>
    <row r="10" spans="1:12" ht="15.75">
      <c r="A10" s="64"/>
      <c r="B10" s="3" t="s">
        <v>39</v>
      </c>
      <c r="C10" s="17" t="s">
        <v>13</v>
      </c>
      <c r="D10" s="82"/>
      <c r="E10" s="575">
        <v>4691</v>
      </c>
      <c r="F10" s="576">
        <v>3881</v>
      </c>
      <c r="G10" s="37"/>
      <c r="H10" s="37"/>
      <c r="I10" s="37"/>
      <c r="J10" s="37"/>
      <c r="K10" s="37"/>
      <c r="L10" s="62"/>
    </row>
    <row r="11" spans="1:12" ht="15.75">
      <c r="A11" s="64"/>
      <c r="B11" s="3" t="s">
        <v>38</v>
      </c>
      <c r="C11" s="17" t="s">
        <v>131</v>
      </c>
      <c r="D11" s="82"/>
      <c r="E11" s="575">
        <v>3504</v>
      </c>
      <c r="F11" s="576">
        <v>1073</v>
      </c>
      <c r="G11" s="37"/>
      <c r="H11" s="37"/>
      <c r="I11" s="37"/>
      <c r="J11" s="37"/>
      <c r="K11" s="37"/>
      <c r="L11" s="62"/>
    </row>
    <row r="12" spans="1:12" ht="15.75">
      <c r="A12" s="64"/>
      <c r="B12" s="3" t="s">
        <v>40</v>
      </c>
      <c r="C12" s="17" t="s">
        <v>566</v>
      </c>
      <c r="D12" s="82"/>
      <c r="E12" s="575">
        <v>22924</v>
      </c>
      <c r="F12" s="576">
        <v>14320</v>
      </c>
      <c r="G12" s="37"/>
      <c r="H12" s="37"/>
      <c r="I12" s="37"/>
      <c r="J12" s="37"/>
      <c r="K12" s="37"/>
      <c r="L12" s="62"/>
    </row>
    <row r="13" spans="1:12" ht="15.75">
      <c r="A13" s="64"/>
      <c r="B13" s="3" t="s">
        <v>41</v>
      </c>
      <c r="C13" s="17" t="s">
        <v>565</v>
      </c>
      <c r="D13" s="82"/>
      <c r="E13" s="575">
        <v>236</v>
      </c>
      <c r="F13" s="576">
        <v>755</v>
      </c>
      <c r="G13" s="37"/>
      <c r="H13" s="37"/>
      <c r="I13" s="37"/>
      <c r="J13" s="37"/>
      <c r="K13" s="37"/>
      <c r="L13" s="62"/>
    </row>
    <row r="14" spans="1:12" ht="15.75">
      <c r="A14" s="64"/>
      <c r="B14" s="3" t="s">
        <v>60</v>
      </c>
      <c r="C14" s="17" t="s">
        <v>130</v>
      </c>
      <c r="D14" s="82"/>
      <c r="E14" s="422">
        <f>SUM(E15:E18)</f>
        <v>13342</v>
      </c>
      <c r="F14" s="426">
        <f>SUM(F15:F18)</f>
        <v>18405</v>
      </c>
      <c r="G14" s="37"/>
      <c r="H14" s="37"/>
      <c r="I14" s="37"/>
      <c r="J14" s="37"/>
      <c r="K14" s="37"/>
      <c r="L14" s="62"/>
    </row>
    <row r="15" spans="1:12" ht="15.75">
      <c r="A15" s="64"/>
      <c r="B15" s="3" t="s">
        <v>567</v>
      </c>
      <c r="C15" s="17" t="s">
        <v>580</v>
      </c>
      <c r="D15" s="82"/>
      <c r="E15" s="423">
        <v>0</v>
      </c>
      <c r="F15" s="326">
        <v>0</v>
      </c>
      <c r="G15" s="37"/>
      <c r="H15" s="37"/>
      <c r="I15" s="37"/>
      <c r="J15" s="37"/>
      <c r="K15" s="37"/>
      <c r="L15" s="62"/>
    </row>
    <row r="16" spans="1:12" ht="15.75">
      <c r="A16" s="64"/>
      <c r="B16" s="3" t="s">
        <v>568</v>
      </c>
      <c r="C16" s="17" t="s">
        <v>656</v>
      </c>
      <c r="D16" s="82"/>
      <c r="E16" s="423">
        <v>0</v>
      </c>
      <c r="F16" s="326">
        <v>0</v>
      </c>
      <c r="G16" s="37"/>
      <c r="H16" s="37"/>
      <c r="I16" s="37"/>
      <c r="J16" s="37"/>
      <c r="K16" s="37"/>
      <c r="L16" s="62"/>
    </row>
    <row r="17" spans="1:12" ht="15.75">
      <c r="A17" s="64"/>
      <c r="B17" s="3" t="s">
        <v>569</v>
      </c>
      <c r="C17" s="17" t="s">
        <v>579</v>
      </c>
      <c r="D17" s="82"/>
      <c r="E17" s="423">
        <v>0</v>
      </c>
      <c r="F17" s="326">
        <v>0</v>
      </c>
      <c r="G17" s="37"/>
      <c r="H17" s="37"/>
      <c r="I17" s="37"/>
      <c r="J17" s="37"/>
      <c r="K17" s="37"/>
      <c r="L17" s="62"/>
    </row>
    <row r="18" spans="1:12" ht="15.75">
      <c r="A18" s="64"/>
      <c r="B18" s="3" t="s">
        <v>570</v>
      </c>
      <c r="C18" s="17" t="s">
        <v>578</v>
      </c>
      <c r="D18" s="82"/>
      <c r="E18" s="575">
        <v>13342</v>
      </c>
      <c r="F18" s="576">
        <v>18405</v>
      </c>
      <c r="G18" s="37"/>
      <c r="H18" s="37"/>
      <c r="I18" s="37"/>
      <c r="J18" s="37"/>
      <c r="K18" s="37"/>
      <c r="L18" s="62"/>
    </row>
    <row r="19" spans="1:12" ht="15.75">
      <c r="A19" s="64"/>
      <c r="B19" s="3" t="s">
        <v>571</v>
      </c>
      <c r="C19" s="17" t="s">
        <v>467</v>
      </c>
      <c r="D19" s="82"/>
      <c r="E19" s="423">
        <v>0</v>
      </c>
      <c r="F19" s="326">
        <v>0</v>
      </c>
      <c r="G19" s="37"/>
      <c r="H19" s="37"/>
      <c r="I19" s="37"/>
      <c r="J19" s="37"/>
      <c r="K19" s="37"/>
      <c r="L19" s="62"/>
    </row>
    <row r="20" spans="1:12" ht="15.75">
      <c r="A20" s="64"/>
      <c r="B20" s="3" t="s">
        <v>572</v>
      </c>
      <c r="C20" s="89" t="s">
        <v>86</v>
      </c>
      <c r="D20" s="87"/>
      <c r="E20" s="577">
        <v>30</v>
      </c>
      <c r="F20" s="578">
        <v>29</v>
      </c>
      <c r="G20" s="37"/>
      <c r="H20" s="37"/>
      <c r="I20" s="37"/>
      <c r="J20" s="37"/>
      <c r="K20" s="37"/>
      <c r="L20" s="62"/>
    </row>
    <row r="21" spans="1:12" s="88" customFormat="1" ht="15.75">
      <c r="A21" s="1"/>
      <c r="B21" s="44" t="s">
        <v>20</v>
      </c>
      <c r="C21" s="19" t="s">
        <v>88</v>
      </c>
      <c r="D21" s="87" t="s">
        <v>93</v>
      </c>
      <c r="E21" s="422">
        <f>SUM(E22:E26)</f>
        <v>2831</v>
      </c>
      <c r="F21" s="426">
        <f>SUM(F22:F26)</f>
        <v>999</v>
      </c>
      <c r="G21" s="2"/>
      <c r="H21" s="2"/>
      <c r="I21" s="2"/>
      <c r="J21" s="2"/>
      <c r="K21" s="2"/>
      <c r="L21" s="66"/>
    </row>
    <row r="22" spans="1:12" ht="15.75">
      <c r="A22" s="64"/>
      <c r="B22" s="3" t="s">
        <v>42</v>
      </c>
      <c r="C22" s="17" t="s">
        <v>14</v>
      </c>
      <c r="D22" s="82"/>
      <c r="E22" s="423">
        <v>0</v>
      </c>
      <c r="F22" s="326">
        <v>0</v>
      </c>
      <c r="G22" s="37"/>
      <c r="H22" s="37"/>
      <c r="I22" s="37"/>
      <c r="J22" s="37"/>
      <c r="K22" s="37"/>
      <c r="L22" s="62"/>
    </row>
    <row r="23" spans="1:12" ht="15.75">
      <c r="A23" s="64"/>
      <c r="B23" s="3" t="s">
        <v>43</v>
      </c>
      <c r="C23" s="89" t="s">
        <v>574</v>
      </c>
      <c r="D23" s="87"/>
      <c r="E23" s="577">
        <v>2831</v>
      </c>
      <c r="F23" s="578">
        <v>999</v>
      </c>
      <c r="G23" s="37"/>
      <c r="H23" s="37"/>
      <c r="I23" s="37"/>
      <c r="J23" s="37"/>
      <c r="K23" s="37"/>
      <c r="L23" s="62"/>
    </row>
    <row r="24" spans="1:12" ht="15.75">
      <c r="A24" s="64"/>
      <c r="B24" s="3" t="s">
        <v>44</v>
      </c>
      <c r="C24" s="18" t="s">
        <v>573</v>
      </c>
      <c r="D24" s="87"/>
      <c r="E24" s="417">
        <v>0</v>
      </c>
      <c r="F24" s="427">
        <v>0</v>
      </c>
      <c r="G24" s="37"/>
      <c r="H24" s="37"/>
      <c r="I24" s="37"/>
      <c r="J24" s="37"/>
      <c r="K24" s="37"/>
      <c r="L24" s="62"/>
    </row>
    <row r="25" spans="1:12" ht="15.75">
      <c r="A25" s="64"/>
      <c r="B25" s="3" t="s">
        <v>80</v>
      </c>
      <c r="C25" s="17" t="s">
        <v>152</v>
      </c>
      <c r="D25" s="82"/>
      <c r="E25" s="423">
        <v>0</v>
      </c>
      <c r="F25" s="326">
        <v>0</v>
      </c>
      <c r="G25" s="37"/>
      <c r="H25" s="37"/>
      <c r="I25" s="37"/>
      <c r="J25" s="37"/>
      <c r="K25" s="37"/>
      <c r="L25" s="62"/>
    </row>
    <row r="26" spans="1:12" ht="15.75">
      <c r="A26" s="64"/>
      <c r="B26" s="3" t="s">
        <v>81</v>
      </c>
      <c r="C26" s="89" t="s">
        <v>87</v>
      </c>
      <c r="D26" s="87"/>
      <c r="E26" s="417">
        <v>0</v>
      </c>
      <c r="F26" s="427">
        <v>0</v>
      </c>
      <c r="G26" s="37"/>
      <c r="H26" s="37"/>
      <c r="I26" s="37"/>
      <c r="J26" s="37"/>
      <c r="K26" s="37"/>
      <c r="L26" s="62"/>
    </row>
    <row r="27" spans="1:12" s="88" customFormat="1" ht="15.75">
      <c r="A27" s="1"/>
      <c r="B27" s="2" t="s">
        <v>19</v>
      </c>
      <c r="C27" s="16" t="s">
        <v>689</v>
      </c>
      <c r="D27" s="82"/>
      <c r="E27" s="422">
        <f>+E9-E21</f>
        <v>41896</v>
      </c>
      <c r="F27" s="426">
        <f>+F9-F21</f>
        <v>37464</v>
      </c>
      <c r="G27" s="2"/>
      <c r="H27" s="2"/>
      <c r="I27" s="2"/>
      <c r="J27" s="2"/>
      <c r="K27" s="2"/>
      <c r="L27" s="66"/>
    </row>
    <row r="28" spans="1:12" s="88" customFormat="1" ht="15.75">
      <c r="A28" s="1"/>
      <c r="B28" s="2" t="s">
        <v>18</v>
      </c>
      <c r="C28" s="16" t="s">
        <v>691</v>
      </c>
      <c r="D28" s="82"/>
      <c r="E28" s="422">
        <f>+E29-E32</f>
        <v>388</v>
      </c>
      <c r="F28" s="426">
        <f>+F29-F32</f>
        <v>506</v>
      </c>
      <c r="G28" s="2"/>
      <c r="H28" s="2"/>
      <c r="I28" s="2"/>
      <c r="J28" s="2"/>
      <c r="K28" s="2"/>
      <c r="L28" s="66"/>
    </row>
    <row r="29" spans="1:12" ht="15.75">
      <c r="A29" s="64"/>
      <c r="B29" s="3" t="s">
        <v>61</v>
      </c>
      <c r="C29" s="17" t="s">
        <v>36</v>
      </c>
      <c r="D29" s="82"/>
      <c r="E29" s="422">
        <f>SUM(E30:E31)</f>
        <v>1608</v>
      </c>
      <c r="F29" s="426">
        <f>SUM(F30:F31)</f>
        <v>1799</v>
      </c>
      <c r="G29" s="37"/>
      <c r="H29" s="37"/>
      <c r="I29" s="37"/>
      <c r="J29" s="37"/>
      <c r="K29" s="37"/>
      <c r="L29" s="62"/>
    </row>
    <row r="30" spans="1:12" ht="15.75">
      <c r="A30" s="64"/>
      <c r="B30" s="3" t="s">
        <v>82</v>
      </c>
      <c r="C30" s="17" t="s">
        <v>89</v>
      </c>
      <c r="D30" s="82"/>
      <c r="E30" s="575">
        <v>1608</v>
      </c>
      <c r="F30" s="576">
        <v>1799</v>
      </c>
      <c r="G30" s="37"/>
      <c r="H30" s="37"/>
      <c r="I30" s="37"/>
      <c r="J30" s="37"/>
      <c r="K30" s="37"/>
      <c r="L30" s="62"/>
    </row>
    <row r="31" spans="1:12" ht="15.75">
      <c r="A31" s="64"/>
      <c r="B31" s="3" t="s">
        <v>83</v>
      </c>
      <c r="C31" s="17" t="s">
        <v>2</v>
      </c>
      <c r="D31" s="82"/>
      <c r="E31" s="423">
        <v>0</v>
      </c>
      <c r="F31" s="326">
        <v>0</v>
      </c>
      <c r="G31" s="37"/>
      <c r="H31" s="37"/>
      <c r="I31" s="37"/>
      <c r="J31" s="37"/>
      <c r="K31" s="37"/>
      <c r="L31" s="62"/>
    </row>
    <row r="32" spans="1:12" ht="15.75">
      <c r="A32" s="64"/>
      <c r="B32" s="3" t="s">
        <v>62</v>
      </c>
      <c r="C32" s="17" t="s">
        <v>37</v>
      </c>
      <c r="D32" s="82"/>
      <c r="E32" s="422">
        <f>SUM(E33:E34)</f>
        <v>1220</v>
      </c>
      <c r="F32" s="426">
        <f>SUM(F33:F34)</f>
        <v>1293</v>
      </c>
      <c r="G32" s="37"/>
      <c r="H32" s="37"/>
      <c r="I32" s="37"/>
      <c r="J32" s="37"/>
      <c r="K32" s="37"/>
      <c r="L32" s="62"/>
    </row>
    <row r="33" spans="1:12" ht="15.75">
      <c r="A33" s="64"/>
      <c r="B33" s="3" t="s">
        <v>63</v>
      </c>
      <c r="C33" s="18" t="s">
        <v>657</v>
      </c>
      <c r="D33" s="82"/>
      <c r="E33" s="423">
        <v>0</v>
      </c>
      <c r="F33" s="326">
        <v>0</v>
      </c>
      <c r="G33" s="37"/>
      <c r="H33" s="37"/>
      <c r="I33" s="37"/>
      <c r="J33" s="37"/>
      <c r="K33" s="37"/>
      <c r="L33" s="62"/>
    </row>
    <row r="34" spans="1:12" ht="15.75">
      <c r="A34" s="64"/>
      <c r="B34" s="3" t="s">
        <v>64</v>
      </c>
      <c r="C34" s="17" t="s">
        <v>2</v>
      </c>
      <c r="D34" s="82"/>
      <c r="E34" s="575">
        <v>1220</v>
      </c>
      <c r="F34" s="576">
        <v>1293</v>
      </c>
      <c r="G34" s="37"/>
      <c r="H34" s="37"/>
      <c r="I34" s="37"/>
      <c r="J34" s="37"/>
      <c r="K34" s="37"/>
      <c r="L34" s="62"/>
    </row>
    <row r="35" spans="1:12" s="88" customFormat="1" ht="15.75">
      <c r="A35" s="1"/>
      <c r="B35" s="2" t="s">
        <v>17</v>
      </c>
      <c r="C35" s="16" t="s">
        <v>34</v>
      </c>
      <c r="D35" s="87" t="s">
        <v>94</v>
      </c>
      <c r="E35" s="579">
        <v>649</v>
      </c>
      <c r="F35" s="580">
        <v>0</v>
      </c>
      <c r="G35" s="2"/>
      <c r="H35" s="2"/>
      <c r="I35" s="2"/>
      <c r="J35" s="2"/>
      <c r="K35" s="2"/>
      <c r="L35" s="66"/>
    </row>
    <row r="36" spans="1:12" s="88" customFormat="1" ht="15.75">
      <c r="A36" s="1"/>
      <c r="B36" s="2" t="s">
        <v>22</v>
      </c>
      <c r="C36" s="16" t="s">
        <v>552</v>
      </c>
      <c r="D36" s="87" t="s">
        <v>95</v>
      </c>
      <c r="E36" s="590">
        <f>SUM(E37:E38)</f>
        <v>-127</v>
      </c>
      <c r="F36" s="426">
        <f>SUM(F37:F38)</f>
        <v>18</v>
      </c>
      <c r="G36" s="2"/>
      <c r="H36" s="2"/>
      <c r="I36" s="2"/>
      <c r="J36" s="2"/>
      <c r="K36" s="2"/>
      <c r="L36" s="66"/>
    </row>
    <row r="37" spans="1:12" ht="15.75">
      <c r="A37" s="64"/>
      <c r="B37" s="3" t="s">
        <v>84</v>
      </c>
      <c r="C37" s="17" t="s">
        <v>553</v>
      </c>
      <c r="D37" s="82"/>
      <c r="E37" s="423">
        <v>0</v>
      </c>
      <c r="F37" s="326">
        <v>0</v>
      </c>
      <c r="G37" s="37"/>
      <c r="H37" s="37"/>
      <c r="I37" s="37"/>
      <c r="J37" s="37"/>
      <c r="K37" s="37"/>
      <c r="L37" s="62"/>
    </row>
    <row r="38" spans="1:12" ht="15.75">
      <c r="A38" s="64"/>
      <c r="B38" s="3" t="s">
        <v>85</v>
      </c>
      <c r="C38" s="17" t="s">
        <v>554</v>
      </c>
      <c r="D38" s="82"/>
      <c r="E38" s="591">
        <v>-127</v>
      </c>
      <c r="F38" s="576">
        <v>18</v>
      </c>
      <c r="G38" s="37"/>
      <c r="H38" s="37"/>
      <c r="I38" s="37"/>
      <c r="J38" s="37"/>
      <c r="K38" s="37"/>
      <c r="L38" s="62"/>
    </row>
    <row r="39" spans="1:12" s="88" customFormat="1" ht="15.75">
      <c r="A39" s="1"/>
      <c r="B39" s="2" t="s">
        <v>21</v>
      </c>
      <c r="C39" s="16" t="s">
        <v>35</v>
      </c>
      <c r="D39" s="87" t="s">
        <v>96</v>
      </c>
      <c r="E39" s="579">
        <v>25533</v>
      </c>
      <c r="F39" s="580">
        <v>21366</v>
      </c>
      <c r="G39" s="2"/>
      <c r="H39" s="2"/>
      <c r="I39" s="2"/>
      <c r="J39" s="2"/>
      <c r="K39" s="2"/>
      <c r="L39" s="66"/>
    </row>
    <row r="40" spans="1:12" s="88" customFormat="1" ht="15.75">
      <c r="A40" s="1"/>
      <c r="B40" s="2" t="s">
        <v>23</v>
      </c>
      <c r="C40" s="16" t="s">
        <v>690</v>
      </c>
      <c r="D40" s="82"/>
      <c r="E40" s="422">
        <f>+E27+E28+E35+E36+E39</f>
        <v>68339</v>
      </c>
      <c r="F40" s="426">
        <f>+F27+F28+F35+F36+F39</f>
        <v>59354</v>
      </c>
      <c r="G40" s="2"/>
      <c r="H40" s="2"/>
      <c r="I40" s="2"/>
      <c r="J40" s="2"/>
      <c r="K40" s="2"/>
      <c r="L40" s="66"/>
    </row>
    <row r="41" spans="1:12" s="88" customFormat="1" ht="15.75">
      <c r="A41" s="1"/>
      <c r="B41" s="2" t="s">
        <v>24</v>
      </c>
      <c r="C41" s="16" t="s">
        <v>555</v>
      </c>
      <c r="D41" s="87" t="s">
        <v>97</v>
      </c>
      <c r="E41" s="579">
        <v>864</v>
      </c>
      <c r="F41" s="580">
        <v>411</v>
      </c>
      <c r="G41" s="2"/>
      <c r="H41" s="2"/>
      <c r="I41" s="2"/>
      <c r="J41" s="2"/>
      <c r="K41" s="2"/>
      <c r="L41" s="66"/>
    </row>
    <row r="42" spans="1:12" s="88" customFormat="1" ht="15.75">
      <c r="A42" s="1"/>
      <c r="B42" s="2" t="s">
        <v>25</v>
      </c>
      <c r="C42" s="16" t="s">
        <v>495</v>
      </c>
      <c r="D42" s="87" t="s">
        <v>98</v>
      </c>
      <c r="E42" s="579">
        <v>19527</v>
      </c>
      <c r="F42" s="580">
        <v>18560</v>
      </c>
      <c r="G42" s="2"/>
      <c r="H42" s="2"/>
      <c r="I42" s="2"/>
      <c r="J42" s="2"/>
      <c r="K42" s="2"/>
      <c r="L42" s="66"/>
    </row>
    <row r="43" spans="1:12" s="88" customFormat="1" ht="15.75">
      <c r="A43" s="1"/>
      <c r="B43" s="2" t="s">
        <v>26</v>
      </c>
      <c r="C43" s="16" t="s">
        <v>420</v>
      </c>
      <c r="D43" s="82"/>
      <c r="E43" s="422">
        <f>+E40-E41-E42</f>
        <v>47948</v>
      </c>
      <c r="F43" s="426">
        <f>+F40-F41-F42</f>
        <v>40383</v>
      </c>
      <c r="G43" s="2"/>
      <c r="H43" s="2"/>
      <c r="I43" s="2"/>
      <c r="J43" s="2"/>
      <c r="K43" s="2"/>
      <c r="L43" s="66"/>
    </row>
    <row r="44" spans="1:12" s="88" customFormat="1" ht="15.75">
      <c r="A44" s="1"/>
      <c r="B44" s="2" t="s">
        <v>27</v>
      </c>
      <c r="C44" s="153" t="s">
        <v>475</v>
      </c>
      <c r="D44" s="80"/>
      <c r="E44" s="422"/>
      <c r="F44" s="426"/>
      <c r="G44" s="2"/>
      <c r="H44" s="2"/>
      <c r="I44" s="2"/>
      <c r="J44" s="2"/>
      <c r="K44" s="2"/>
      <c r="L44" s="66"/>
    </row>
    <row r="45" spans="1:12" s="88" customFormat="1" ht="15.75">
      <c r="A45" s="1"/>
      <c r="B45" s="2"/>
      <c r="C45" s="153" t="s">
        <v>476</v>
      </c>
      <c r="D45" s="80"/>
      <c r="E45" s="422">
        <v>0</v>
      </c>
      <c r="F45" s="426">
        <v>0</v>
      </c>
      <c r="G45" s="2"/>
      <c r="H45" s="2"/>
      <c r="I45" s="2"/>
      <c r="J45" s="2"/>
      <c r="K45" s="2"/>
      <c r="L45" s="66"/>
    </row>
    <row r="46" spans="1:12" s="88" customFormat="1" ht="15.75">
      <c r="A46" s="1"/>
      <c r="B46" s="662" t="s">
        <v>28</v>
      </c>
      <c r="C46" s="660" t="s">
        <v>477</v>
      </c>
      <c r="D46" s="87"/>
      <c r="E46" s="422"/>
      <c r="F46" s="426"/>
      <c r="G46" s="2"/>
      <c r="H46" s="2"/>
      <c r="I46" s="2"/>
      <c r="J46" s="2"/>
      <c r="K46" s="2"/>
      <c r="L46" s="66"/>
    </row>
    <row r="47" spans="1:12" s="88" customFormat="1" ht="0.75" customHeight="1">
      <c r="A47" s="1"/>
      <c r="B47" s="662"/>
      <c r="C47" s="660"/>
      <c r="D47" s="87"/>
      <c r="E47" s="422">
        <v>0</v>
      </c>
      <c r="F47" s="426">
        <v>0</v>
      </c>
      <c r="G47" s="2"/>
      <c r="H47" s="2"/>
      <c r="I47" s="2"/>
      <c r="J47" s="2"/>
      <c r="K47" s="2"/>
      <c r="L47" s="66"/>
    </row>
    <row r="48" spans="1:12" s="88" customFormat="1" ht="15.75">
      <c r="A48" s="1"/>
      <c r="B48" s="2" t="s">
        <v>29</v>
      </c>
      <c r="C48" s="16" t="s">
        <v>153</v>
      </c>
      <c r="D48" s="87"/>
      <c r="E48" s="422">
        <v>0</v>
      </c>
      <c r="F48" s="426">
        <v>0</v>
      </c>
      <c r="G48" s="2"/>
      <c r="H48" s="2"/>
      <c r="I48" s="2"/>
      <c r="J48" s="2"/>
      <c r="K48" s="2"/>
      <c r="L48" s="66"/>
    </row>
    <row r="49" spans="1:12" s="88" customFormat="1" ht="15.75">
      <c r="A49" s="1"/>
      <c r="B49" s="2" t="s">
        <v>30</v>
      </c>
      <c r="C49" s="16" t="s">
        <v>615</v>
      </c>
      <c r="D49" s="87" t="s">
        <v>99</v>
      </c>
      <c r="E49" s="422">
        <f>+E43+E45+E47+E48</f>
        <v>47948</v>
      </c>
      <c r="F49" s="426">
        <f>+F43+F45+F47+F48</f>
        <v>40383</v>
      </c>
      <c r="G49" s="2"/>
      <c r="H49" s="2"/>
      <c r="I49" s="2"/>
      <c r="J49" s="2"/>
      <c r="K49" s="2"/>
      <c r="L49" s="66"/>
    </row>
    <row r="50" spans="1:12" s="88" customFormat="1" ht="15.75">
      <c r="A50" s="1"/>
      <c r="B50" s="46" t="s">
        <v>31</v>
      </c>
      <c r="C50" s="16" t="s">
        <v>607</v>
      </c>
      <c r="D50" s="87" t="s">
        <v>100</v>
      </c>
      <c r="E50" s="422">
        <f>SUM(E51:E52)</f>
        <v>8928</v>
      </c>
      <c r="F50" s="426">
        <f>SUM(F51:F52)</f>
        <v>7822</v>
      </c>
      <c r="G50" s="2"/>
      <c r="H50" s="2"/>
      <c r="I50" s="2"/>
      <c r="J50" s="2"/>
      <c r="K50" s="2"/>
      <c r="L50" s="66"/>
    </row>
    <row r="51" spans="1:12" s="88" customFormat="1" ht="15.75">
      <c r="A51" s="1"/>
      <c r="B51" s="94" t="s">
        <v>484</v>
      </c>
      <c r="C51" s="18" t="s">
        <v>154</v>
      </c>
      <c r="D51" s="87"/>
      <c r="E51" s="575">
        <v>10024</v>
      </c>
      <c r="F51" s="576">
        <v>7502</v>
      </c>
      <c r="G51" s="2"/>
      <c r="H51" s="2"/>
      <c r="I51" s="2"/>
      <c r="J51" s="2"/>
      <c r="K51" s="2"/>
      <c r="L51" s="66"/>
    </row>
    <row r="52" spans="1:12" s="88" customFormat="1" ht="15.75">
      <c r="A52" s="1"/>
      <c r="B52" s="94" t="s">
        <v>485</v>
      </c>
      <c r="C52" s="138" t="s">
        <v>696</v>
      </c>
      <c r="D52" s="87"/>
      <c r="E52" s="591">
        <v>-1096</v>
      </c>
      <c r="F52" s="576">
        <v>320</v>
      </c>
      <c r="G52" s="2"/>
      <c r="H52" s="2"/>
      <c r="I52" s="2"/>
      <c r="J52" s="2"/>
      <c r="K52" s="2"/>
      <c r="L52" s="66"/>
    </row>
    <row r="53" spans="1:12" s="88" customFormat="1" ht="15.75">
      <c r="A53" s="1"/>
      <c r="B53" s="2" t="s">
        <v>32</v>
      </c>
      <c r="C53" s="16" t="s">
        <v>616</v>
      </c>
      <c r="D53" s="87" t="s">
        <v>101</v>
      </c>
      <c r="E53" s="422">
        <f>+E49-E50</f>
        <v>39020</v>
      </c>
      <c r="F53" s="426">
        <f>+F49-F50</f>
        <v>32561</v>
      </c>
      <c r="G53" s="2"/>
      <c r="H53" s="2"/>
      <c r="I53" s="2"/>
      <c r="J53" s="2"/>
      <c r="K53" s="2"/>
      <c r="L53" s="66"/>
    </row>
    <row r="54" spans="1:12" s="88" customFormat="1" ht="15.75">
      <c r="A54" s="1"/>
      <c r="B54" s="2" t="s">
        <v>33</v>
      </c>
      <c r="C54" s="16" t="s">
        <v>608</v>
      </c>
      <c r="D54" s="87"/>
      <c r="E54" s="422">
        <f>SUM(E55:E57)</f>
        <v>0</v>
      </c>
      <c r="F54" s="426">
        <f>SUM(F55:F57)</f>
        <v>0</v>
      </c>
      <c r="G54" s="2"/>
      <c r="H54" s="2"/>
      <c r="I54" s="2"/>
      <c r="J54" s="2"/>
      <c r="K54" s="2"/>
      <c r="L54" s="66"/>
    </row>
    <row r="55" spans="1:12" s="88" customFormat="1" ht="15.75">
      <c r="A55" s="1"/>
      <c r="B55" s="137" t="s">
        <v>421</v>
      </c>
      <c r="C55" s="138" t="s">
        <v>609</v>
      </c>
      <c r="D55" s="87"/>
      <c r="E55" s="423">
        <v>0</v>
      </c>
      <c r="F55" s="326">
        <v>0</v>
      </c>
      <c r="G55" s="2"/>
      <c r="H55" s="2"/>
      <c r="I55" s="2"/>
      <c r="J55" s="2"/>
      <c r="K55" s="2"/>
      <c r="L55" s="66"/>
    </row>
    <row r="56" spans="1:12" s="88" customFormat="1" ht="15.75">
      <c r="A56" s="1"/>
      <c r="B56" s="137" t="s">
        <v>422</v>
      </c>
      <c r="C56" s="138" t="s">
        <v>698</v>
      </c>
      <c r="D56" s="87"/>
      <c r="E56" s="423">
        <v>0</v>
      </c>
      <c r="F56" s="326">
        <v>0</v>
      </c>
      <c r="G56" s="2"/>
      <c r="H56" s="2"/>
      <c r="I56" s="2"/>
      <c r="J56" s="2"/>
      <c r="K56" s="2"/>
      <c r="L56" s="66"/>
    </row>
    <row r="57" spans="1:12" s="88" customFormat="1" ht="15.75">
      <c r="A57" s="1"/>
      <c r="B57" s="137" t="s">
        <v>617</v>
      </c>
      <c r="C57" s="138" t="s">
        <v>610</v>
      </c>
      <c r="D57" s="87"/>
      <c r="E57" s="423">
        <v>0</v>
      </c>
      <c r="F57" s="326">
        <v>0</v>
      </c>
      <c r="G57" s="2"/>
      <c r="H57" s="2"/>
      <c r="I57" s="2"/>
      <c r="J57" s="2"/>
      <c r="K57" s="2"/>
      <c r="L57" s="66"/>
    </row>
    <row r="58" spans="1:12" s="88" customFormat="1" ht="15.75">
      <c r="A58" s="1"/>
      <c r="B58" s="2" t="s">
        <v>618</v>
      </c>
      <c r="C58" s="16" t="s">
        <v>611</v>
      </c>
      <c r="D58" s="87"/>
      <c r="E58" s="422">
        <f>SUM(E59:E61)</f>
        <v>0</v>
      </c>
      <c r="F58" s="426">
        <f>SUM(F59:F61)</f>
        <v>0</v>
      </c>
      <c r="G58" s="2"/>
      <c r="H58" s="2"/>
      <c r="I58" s="2"/>
      <c r="J58" s="2"/>
      <c r="K58" s="2"/>
      <c r="L58" s="66"/>
    </row>
    <row r="59" spans="1:12" s="88" customFormat="1" ht="15.75">
      <c r="A59" s="1"/>
      <c r="B59" s="137" t="s">
        <v>619</v>
      </c>
      <c r="C59" s="138" t="s">
        <v>612</v>
      </c>
      <c r="D59" s="87"/>
      <c r="E59" s="423">
        <v>0</v>
      </c>
      <c r="F59" s="326">
        <v>0</v>
      </c>
      <c r="G59" s="2"/>
      <c r="H59" s="2"/>
      <c r="I59" s="2"/>
      <c r="J59" s="2"/>
      <c r="K59" s="2"/>
      <c r="L59" s="66"/>
    </row>
    <row r="60" spans="1:12" s="88" customFormat="1" ht="15.75">
      <c r="A60" s="1"/>
      <c r="B60" s="137" t="s">
        <v>620</v>
      </c>
      <c r="C60" s="138" t="s">
        <v>699</v>
      </c>
      <c r="D60" s="87"/>
      <c r="E60" s="423">
        <v>0</v>
      </c>
      <c r="F60" s="326">
        <v>0</v>
      </c>
      <c r="G60" s="2"/>
      <c r="H60" s="2"/>
      <c r="I60" s="2"/>
      <c r="J60" s="2"/>
      <c r="K60" s="2"/>
      <c r="L60" s="66"/>
    </row>
    <row r="61" spans="1:12" s="88" customFormat="1" ht="15.75">
      <c r="A61" s="1"/>
      <c r="B61" s="137" t="s">
        <v>621</v>
      </c>
      <c r="C61" s="138" t="s">
        <v>613</v>
      </c>
      <c r="D61" s="87"/>
      <c r="E61" s="423">
        <v>0</v>
      </c>
      <c r="F61" s="326">
        <v>0</v>
      </c>
      <c r="G61" s="2"/>
      <c r="H61" s="2"/>
      <c r="I61" s="2"/>
      <c r="J61" s="2"/>
      <c r="K61" s="2"/>
      <c r="L61" s="66"/>
    </row>
    <row r="62" spans="1:12" s="88" customFormat="1" ht="15.75">
      <c r="A62" s="1"/>
      <c r="B62" s="2" t="s">
        <v>622</v>
      </c>
      <c r="C62" s="16" t="s">
        <v>623</v>
      </c>
      <c r="D62" s="87" t="s">
        <v>99</v>
      </c>
      <c r="E62" s="422">
        <f>+E54-E58</f>
        <v>0</v>
      </c>
      <c r="F62" s="426">
        <f>+F54-F58</f>
        <v>0</v>
      </c>
      <c r="G62" s="2"/>
      <c r="H62" s="2"/>
      <c r="I62" s="2"/>
      <c r="J62" s="2"/>
      <c r="K62" s="2"/>
      <c r="L62" s="66"/>
    </row>
    <row r="63" spans="1:12" s="88" customFormat="1" ht="15.75">
      <c r="A63" s="1"/>
      <c r="B63" s="2" t="s">
        <v>624</v>
      </c>
      <c r="C63" s="16" t="s">
        <v>614</v>
      </c>
      <c r="D63" s="87" t="s">
        <v>100</v>
      </c>
      <c r="E63" s="422">
        <f>SUM(E64:E65)</f>
        <v>0</v>
      </c>
      <c r="F63" s="426">
        <f>SUM(F64:F65)</f>
        <v>0</v>
      </c>
      <c r="G63" s="2"/>
      <c r="H63" s="2"/>
      <c r="I63" s="2"/>
      <c r="J63" s="2"/>
      <c r="K63" s="2"/>
      <c r="L63" s="66"/>
    </row>
    <row r="64" spans="1:12" s="88" customFormat="1" ht="15.75">
      <c r="A64" s="1"/>
      <c r="B64" s="137" t="s">
        <v>625</v>
      </c>
      <c r="C64" s="138" t="s">
        <v>154</v>
      </c>
      <c r="D64" s="87"/>
      <c r="E64" s="423">
        <v>0</v>
      </c>
      <c r="F64" s="326">
        <v>0</v>
      </c>
      <c r="G64" s="2"/>
      <c r="H64" s="2"/>
      <c r="I64" s="2"/>
      <c r="J64" s="2"/>
      <c r="K64" s="2"/>
      <c r="L64" s="66"/>
    </row>
    <row r="65" spans="1:12" s="88" customFormat="1" ht="15.75">
      <c r="A65" s="1"/>
      <c r="B65" s="137" t="s">
        <v>626</v>
      </c>
      <c r="C65" s="138" t="s">
        <v>696</v>
      </c>
      <c r="D65" s="87"/>
      <c r="E65" s="423">
        <v>0</v>
      </c>
      <c r="F65" s="326">
        <v>0</v>
      </c>
      <c r="G65" s="2"/>
      <c r="H65" s="2"/>
      <c r="I65" s="2"/>
      <c r="J65" s="2"/>
      <c r="K65" s="2"/>
      <c r="L65" s="66"/>
    </row>
    <row r="66" spans="1:12" s="88" customFormat="1" ht="15.75">
      <c r="A66" s="1"/>
      <c r="B66" s="2" t="s">
        <v>627</v>
      </c>
      <c r="C66" s="16" t="s">
        <v>629</v>
      </c>
      <c r="D66" s="87" t="s">
        <v>101</v>
      </c>
      <c r="E66" s="422">
        <f>+E62-E63</f>
        <v>0</v>
      </c>
      <c r="F66" s="426">
        <f>+F62-F63</f>
        <v>0</v>
      </c>
      <c r="G66" s="2"/>
      <c r="H66" s="2"/>
      <c r="I66" s="2"/>
      <c r="J66" s="2"/>
      <c r="K66" s="2"/>
      <c r="L66" s="66"/>
    </row>
    <row r="67" spans="1:12" s="88" customFormat="1" ht="15.75">
      <c r="A67" s="1"/>
      <c r="B67" s="2" t="s">
        <v>628</v>
      </c>
      <c r="C67" s="16" t="s">
        <v>630</v>
      </c>
      <c r="D67" s="87" t="s">
        <v>102</v>
      </c>
      <c r="E67" s="422">
        <f>+E53+E66</f>
        <v>39020</v>
      </c>
      <c r="F67" s="426">
        <f>+F53+F66</f>
        <v>32561</v>
      </c>
      <c r="G67" s="2"/>
      <c r="H67" s="2"/>
      <c r="I67" s="2"/>
      <c r="J67" s="2"/>
      <c r="K67" s="2"/>
      <c r="L67" s="66"/>
    </row>
    <row r="68" spans="1:12" s="88" customFormat="1" ht="15.75">
      <c r="A68" s="1"/>
      <c r="B68" s="3" t="s">
        <v>631</v>
      </c>
      <c r="C68" s="18" t="s">
        <v>126</v>
      </c>
      <c r="D68" s="87"/>
      <c r="E68" s="422">
        <f>+E67</f>
        <v>39020</v>
      </c>
      <c r="F68" s="426">
        <f>+F67</f>
        <v>32561</v>
      </c>
      <c r="G68" s="2"/>
      <c r="H68" s="2"/>
      <c r="I68" s="2"/>
      <c r="J68" s="2"/>
      <c r="K68" s="2"/>
      <c r="L68" s="66"/>
    </row>
    <row r="69" spans="1:12" ht="15.75" customHeight="1">
      <c r="A69" s="64"/>
      <c r="B69" s="3" t="s">
        <v>632</v>
      </c>
      <c r="C69" s="17" t="s">
        <v>692</v>
      </c>
      <c r="D69" s="90"/>
      <c r="E69" s="424">
        <v>0</v>
      </c>
      <c r="F69" s="428">
        <v>0</v>
      </c>
      <c r="G69" s="37"/>
      <c r="H69" s="37"/>
      <c r="I69" s="82"/>
      <c r="J69" s="37"/>
      <c r="K69" s="82"/>
      <c r="L69" s="62"/>
    </row>
    <row r="70" spans="1:6" ht="18.75" customHeight="1">
      <c r="A70" s="91"/>
      <c r="B70" s="136"/>
      <c r="C70" s="92"/>
      <c r="D70" s="93"/>
      <c r="E70" s="449"/>
      <c r="F70" s="450"/>
    </row>
    <row r="71" spans="1:6" ht="15">
      <c r="A71" s="408"/>
      <c r="B71" s="409"/>
      <c r="C71" s="409"/>
      <c r="D71" s="409"/>
      <c r="E71" s="410"/>
      <c r="F71" s="411"/>
    </row>
    <row r="72" spans="1:6" ht="15">
      <c r="A72" s="412"/>
      <c r="B72" s="61"/>
      <c r="C72" s="61"/>
      <c r="D72" s="61"/>
      <c r="E72" s="404"/>
      <c r="F72" s="413"/>
    </row>
    <row r="73" spans="1:6" ht="15">
      <c r="A73" s="412"/>
      <c r="B73" s="61"/>
      <c r="C73" s="61"/>
      <c r="D73" s="61"/>
      <c r="E73" s="404"/>
      <c r="F73" s="413"/>
    </row>
    <row r="74" spans="1:6" ht="15">
      <c r="A74" s="412"/>
      <c r="B74" s="61"/>
      <c r="C74" s="61"/>
      <c r="D74" s="61"/>
      <c r="E74" s="404"/>
      <c r="F74" s="413"/>
    </row>
    <row r="75" spans="1:6" ht="15">
      <c r="A75" s="412"/>
      <c r="B75" s="61"/>
      <c r="C75" s="405" t="s">
        <v>727</v>
      </c>
      <c r="D75" s="405"/>
      <c r="E75" s="407" t="s">
        <v>720</v>
      </c>
      <c r="F75" s="413"/>
    </row>
    <row r="76" spans="1:6" ht="15">
      <c r="A76" s="412"/>
      <c r="B76" s="61"/>
      <c r="C76" s="405" t="s">
        <v>721</v>
      </c>
      <c r="D76" s="405"/>
      <c r="E76" s="407" t="s">
        <v>722</v>
      </c>
      <c r="F76" s="413"/>
    </row>
    <row r="77" spans="1:6" ht="15">
      <c r="A77" s="412"/>
      <c r="B77" s="61"/>
      <c r="C77" s="406"/>
      <c r="D77" s="406"/>
      <c r="E77" s="407"/>
      <c r="F77" s="413"/>
    </row>
    <row r="78" spans="1:6" ht="15">
      <c r="A78" s="412"/>
      <c r="B78" s="61"/>
      <c r="C78" s="406"/>
      <c r="D78" s="406"/>
      <c r="E78" s="407"/>
      <c r="F78" s="413"/>
    </row>
    <row r="79" spans="1:6" ht="15">
      <c r="A79" s="412"/>
      <c r="B79" s="61"/>
      <c r="C79" s="406"/>
      <c r="D79" s="406"/>
      <c r="E79" s="407"/>
      <c r="F79" s="413"/>
    </row>
    <row r="80" spans="1:6" ht="15">
      <c r="A80" s="412"/>
      <c r="B80" s="61"/>
      <c r="C80" s="405"/>
      <c r="D80" s="405"/>
      <c r="E80" s="407"/>
      <c r="F80" s="413"/>
    </row>
    <row r="81" spans="1:6" ht="15">
      <c r="A81" s="412"/>
      <c r="B81" s="61"/>
      <c r="C81" s="405" t="s">
        <v>723</v>
      </c>
      <c r="D81" s="405"/>
      <c r="E81" s="407" t="s">
        <v>724</v>
      </c>
      <c r="F81" s="413"/>
    </row>
    <row r="82" spans="1:6" ht="15">
      <c r="A82" s="412"/>
      <c r="B82" s="61"/>
      <c r="C82" s="405" t="s">
        <v>725</v>
      </c>
      <c r="D82" s="405"/>
      <c r="E82" s="407" t="s">
        <v>726</v>
      </c>
      <c r="F82" s="413"/>
    </row>
    <row r="83" spans="1:6" ht="15">
      <c r="A83" s="414"/>
      <c r="B83" s="92"/>
      <c r="C83" s="92"/>
      <c r="D83" s="92"/>
      <c r="E83" s="415"/>
      <c r="F83" s="416"/>
    </row>
    <row r="84" spans="1:6" ht="15">
      <c r="A84" s="61"/>
      <c r="B84" s="61"/>
      <c r="C84" s="61"/>
      <c r="D84" s="61"/>
      <c r="E84" s="404"/>
      <c r="F84" s="404"/>
    </row>
    <row r="85" spans="1:6" ht="15">
      <c r="A85" s="61"/>
      <c r="B85" s="61"/>
      <c r="C85" s="61"/>
      <c r="D85" s="61"/>
      <c r="E85" s="404"/>
      <c r="F85" s="404"/>
    </row>
  </sheetData>
  <mergeCells count="5">
    <mergeCell ref="B2:F2"/>
    <mergeCell ref="E5:F5"/>
    <mergeCell ref="C46:C47"/>
    <mergeCell ref="B3:F3"/>
    <mergeCell ref="B46:B47"/>
  </mergeCells>
  <printOptions horizontalCentered="1" verticalCentered="1"/>
  <pageMargins left="0.73" right="0.62" top="0.984251968503937" bottom="0.984251968503937" header="0.5118110236220472" footer="0.5118110236220472"/>
  <pageSetup blackAndWhite="1" fitToHeight="1" fitToWidth="1" horizontalDpi="600" verticalDpi="600" orientation="portrait" paperSize="9" scale="56" r:id="rId1"/>
  <headerFooter alignWithMargins="0">
    <oddFooter>&amp;Cİlişikteki notlar bu  finansal tabloların tamamlayıcı parçalarıdır.
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140625" style="453" customWidth="1"/>
    <col min="2" max="2" width="5.7109375" style="453" bestFit="1" customWidth="1"/>
    <col min="3" max="3" width="119.28125" style="453" customWidth="1"/>
    <col min="4" max="4" width="20.00390625" style="453" customWidth="1"/>
    <col min="5" max="5" width="19.00390625" style="453" customWidth="1"/>
    <col min="6" max="16384" width="9.140625" style="453" customWidth="1"/>
  </cols>
  <sheetData>
    <row r="1" spans="1:6" ht="9.75" customHeight="1">
      <c r="A1" s="71"/>
      <c r="B1" s="51"/>
      <c r="C1" s="51"/>
      <c r="D1" s="51"/>
      <c r="E1" s="72"/>
      <c r="F1" s="37"/>
    </row>
    <row r="2" spans="1:6" ht="15.75">
      <c r="A2" s="171"/>
      <c r="B2" s="454"/>
      <c r="C2" s="175"/>
      <c r="D2" s="176" t="s">
        <v>728</v>
      </c>
      <c r="E2" s="455"/>
      <c r="F2" s="37"/>
    </row>
    <row r="3" spans="1:6" ht="15.75">
      <c r="A3" s="36"/>
      <c r="B3" s="37"/>
      <c r="C3" s="82"/>
      <c r="D3" s="37"/>
      <c r="E3" s="70"/>
      <c r="F3" s="37"/>
    </row>
    <row r="4" spans="1:6" ht="9.75" customHeight="1">
      <c r="A4" s="36"/>
      <c r="B4" s="37"/>
      <c r="C4" s="37"/>
      <c r="D4" s="42"/>
      <c r="E4" s="70"/>
      <c r="F4" s="37"/>
    </row>
    <row r="5" spans="1:6" ht="47.25">
      <c r="A5" s="76"/>
      <c r="B5" s="177"/>
      <c r="C5" s="177"/>
      <c r="D5" s="613" t="s">
        <v>744</v>
      </c>
      <c r="E5" s="614" t="s">
        <v>744</v>
      </c>
      <c r="F5" s="37"/>
    </row>
    <row r="6" spans="1:6" ht="15.75">
      <c r="A6" s="36"/>
      <c r="B6" s="2"/>
      <c r="C6" s="86" t="s">
        <v>592</v>
      </c>
      <c r="D6" s="78" t="s">
        <v>590</v>
      </c>
      <c r="E6" s="79" t="s">
        <v>591</v>
      </c>
      <c r="F6" s="37"/>
    </row>
    <row r="7" spans="1:6" ht="15.75">
      <c r="A7" s="36"/>
      <c r="B7" s="37"/>
      <c r="C7" s="17"/>
      <c r="D7" s="80" t="s">
        <v>0</v>
      </c>
      <c r="E7" s="81" t="s">
        <v>1</v>
      </c>
      <c r="F7" s="37"/>
    </row>
    <row r="8" spans="1:6" ht="15.75">
      <c r="A8" s="83"/>
      <c r="B8" s="84"/>
      <c r="C8" s="85"/>
      <c r="D8" s="68" t="str">
        <f>+a!F8</f>
        <v>(31/12/2007)</v>
      </c>
      <c r="E8" s="69" t="str">
        <f>+a!I8</f>
        <v>(31/12/2006)</v>
      </c>
      <c r="F8" s="37"/>
    </row>
    <row r="9" spans="1:6" ht="17.25" customHeight="1">
      <c r="A9" s="36"/>
      <c r="B9" s="161" t="s">
        <v>15</v>
      </c>
      <c r="C9" s="170" t="s">
        <v>658</v>
      </c>
      <c r="D9" s="423">
        <v>0</v>
      </c>
      <c r="E9" s="451">
        <v>0</v>
      </c>
      <c r="F9" s="37"/>
    </row>
    <row r="10" spans="1:6" s="456" customFormat="1" ht="15.75">
      <c r="A10" s="43"/>
      <c r="B10" s="2" t="s">
        <v>20</v>
      </c>
      <c r="C10" s="169" t="s">
        <v>659</v>
      </c>
      <c r="D10" s="461">
        <v>0</v>
      </c>
      <c r="E10" s="326">
        <v>0</v>
      </c>
      <c r="F10" s="2"/>
    </row>
    <row r="11" spans="1:6" s="456" customFormat="1" ht="15.75">
      <c r="A11" s="43"/>
      <c r="B11" s="2" t="s">
        <v>19</v>
      </c>
      <c r="C11" s="170" t="s">
        <v>660</v>
      </c>
      <c r="D11" s="461">
        <v>0</v>
      </c>
      <c r="E11" s="326">
        <v>0</v>
      </c>
      <c r="F11" s="2"/>
    </row>
    <row r="12" spans="1:6" s="456" customFormat="1" ht="15.75">
      <c r="A12" s="43"/>
      <c r="B12" s="161" t="s">
        <v>18</v>
      </c>
      <c r="C12" s="169" t="s">
        <v>593</v>
      </c>
      <c r="D12" s="423">
        <v>0</v>
      </c>
      <c r="E12" s="451">
        <v>0</v>
      </c>
      <c r="F12" s="2"/>
    </row>
    <row r="13" spans="1:6" s="456" customFormat="1" ht="15.75">
      <c r="A13" s="43"/>
      <c r="B13" s="161" t="s">
        <v>17</v>
      </c>
      <c r="C13" s="663" t="s">
        <v>686</v>
      </c>
      <c r="D13" s="422"/>
      <c r="E13" s="452"/>
      <c r="F13" s="2"/>
    </row>
    <row r="14" spans="1:6" ht="15.75">
      <c r="A14" s="36"/>
      <c r="B14" s="3"/>
      <c r="C14" s="664"/>
      <c r="D14" s="423">
        <v>0</v>
      </c>
      <c r="E14" s="451">
        <v>0</v>
      </c>
      <c r="F14" s="37"/>
    </row>
    <row r="15" spans="1:6" ht="15.75">
      <c r="A15" s="36"/>
      <c r="B15" s="172" t="s">
        <v>22</v>
      </c>
      <c r="C15" s="665" t="s">
        <v>687</v>
      </c>
      <c r="D15" s="423"/>
      <c r="E15" s="451"/>
      <c r="F15" s="37"/>
    </row>
    <row r="16" spans="1:6" ht="15.75">
      <c r="A16" s="36"/>
      <c r="B16" s="3"/>
      <c r="C16" s="664"/>
      <c r="D16" s="423">
        <v>0</v>
      </c>
      <c r="E16" s="451">
        <v>0</v>
      </c>
      <c r="F16" s="37"/>
    </row>
    <row r="17" spans="1:6" ht="15.75">
      <c r="A17" s="36"/>
      <c r="B17" s="140" t="s">
        <v>21</v>
      </c>
      <c r="C17" s="460" t="s">
        <v>594</v>
      </c>
      <c r="D17" s="423">
        <v>0</v>
      </c>
      <c r="E17" s="451"/>
      <c r="F17" s="37"/>
    </row>
    <row r="18" spans="1:6" ht="15.75">
      <c r="A18" s="36"/>
      <c r="B18" s="172" t="s">
        <v>23</v>
      </c>
      <c r="C18" s="460" t="s">
        <v>595</v>
      </c>
      <c r="D18" s="423">
        <v>0</v>
      </c>
      <c r="E18" s="451">
        <v>0</v>
      </c>
      <c r="F18" s="37"/>
    </row>
    <row r="19" spans="1:6" ht="15.75" customHeight="1">
      <c r="A19" s="36"/>
      <c r="B19" s="172" t="s">
        <v>24</v>
      </c>
      <c r="C19" s="169" t="s">
        <v>596</v>
      </c>
      <c r="D19" s="423">
        <v>0</v>
      </c>
      <c r="E19" s="451">
        <v>0</v>
      </c>
      <c r="F19" s="37"/>
    </row>
    <row r="20" spans="1:6" ht="15.75">
      <c r="A20" s="36"/>
      <c r="B20" s="172" t="s">
        <v>25</v>
      </c>
      <c r="C20" s="178" t="s">
        <v>597</v>
      </c>
      <c r="D20" s="422">
        <f>SUM(D9:D19)</f>
        <v>0</v>
      </c>
      <c r="E20" s="452">
        <f>SUM(E9:E19)</f>
        <v>0</v>
      </c>
      <c r="F20" s="37"/>
    </row>
    <row r="21" spans="1:6" s="456" customFormat="1" ht="15.75">
      <c r="A21" s="43"/>
      <c r="B21" s="2" t="s">
        <v>26</v>
      </c>
      <c r="C21" s="16" t="s">
        <v>598</v>
      </c>
      <c r="D21" s="422">
        <v>0</v>
      </c>
      <c r="E21" s="452">
        <v>0</v>
      </c>
      <c r="F21" s="2"/>
    </row>
    <row r="22" spans="1:6" s="456" customFormat="1" ht="15.75">
      <c r="A22" s="43"/>
      <c r="B22" s="164" t="s">
        <v>39</v>
      </c>
      <c r="C22" s="173" t="s">
        <v>688</v>
      </c>
      <c r="D22" s="423">
        <v>0</v>
      </c>
      <c r="E22" s="451">
        <v>0</v>
      </c>
      <c r="F22" s="2"/>
    </row>
    <row r="23" spans="1:6" ht="15.75">
      <c r="A23" s="36"/>
      <c r="B23" s="164" t="s">
        <v>38</v>
      </c>
      <c r="C23" s="17" t="s">
        <v>685</v>
      </c>
      <c r="D23" s="423">
        <v>0</v>
      </c>
      <c r="E23" s="451">
        <v>0</v>
      </c>
      <c r="F23" s="37"/>
    </row>
    <row r="24" spans="1:6" ht="15.75">
      <c r="A24" s="36"/>
      <c r="B24" s="164" t="s">
        <v>40</v>
      </c>
      <c r="C24" s="17" t="s">
        <v>684</v>
      </c>
      <c r="D24" s="423">
        <v>0</v>
      </c>
      <c r="E24" s="451">
        <v>0</v>
      </c>
      <c r="F24" s="37"/>
    </row>
    <row r="25" spans="1:6" ht="15.75">
      <c r="A25" s="36"/>
      <c r="B25" s="164" t="s">
        <v>41</v>
      </c>
      <c r="C25" s="17" t="s">
        <v>2</v>
      </c>
      <c r="D25" s="423">
        <v>0</v>
      </c>
      <c r="E25" s="326">
        <v>0</v>
      </c>
      <c r="F25" s="37"/>
    </row>
    <row r="26" spans="1:6" s="456" customFormat="1" ht="15.75">
      <c r="A26" s="43"/>
      <c r="B26" s="2"/>
      <c r="C26" s="16"/>
      <c r="D26" s="422"/>
      <c r="E26" s="452"/>
      <c r="F26" s="2"/>
    </row>
    <row r="27" spans="1:6" s="456" customFormat="1" ht="15.75" customHeight="1">
      <c r="A27" s="43"/>
      <c r="B27" s="161" t="s">
        <v>27</v>
      </c>
      <c r="C27" s="169" t="s">
        <v>599</v>
      </c>
      <c r="D27" s="422">
        <f>+D20+D21</f>
        <v>0</v>
      </c>
      <c r="E27" s="452">
        <f>+E20+E21</f>
        <v>0</v>
      </c>
      <c r="F27" s="2"/>
    </row>
    <row r="28" spans="1:5" ht="18.75" customHeight="1">
      <c r="A28" s="47"/>
      <c r="B28" s="457"/>
      <c r="C28" s="48"/>
      <c r="D28" s="458"/>
      <c r="E28" s="459"/>
    </row>
  </sheetData>
  <mergeCells count="2">
    <mergeCell ref="C13:C14"/>
    <mergeCell ref="C15:C16"/>
  </mergeCells>
  <printOptions/>
  <pageMargins left="0.75" right="0.75" top="1" bottom="1" header="0.5" footer="0.5"/>
  <pageSetup blackAndWhite="1" horizontalDpi="300" verticalDpi="300" orientation="portrait" paperSize="9" scale="48" r:id="rId1"/>
  <headerFooter alignWithMargins="0">
    <oddFooter>&amp;Cİlişikteki notlar bu  finansal tabloların tamamlayıcı parçalarıdır.
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05"/>
  <sheetViews>
    <sheetView showGridLines="0" zoomScale="75" zoomScaleNormal="75" workbookViewId="0" topLeftCell="A1">
      <selection activeCell="A1" sqref="A1"/>
    </sheetView>
  </sheetViews>
  <sheetFormatPr defaultColWidth="9.140625" defaultRowHeight="19.5" customHeight="1"/>
  <cols>
    <col min="1" max="1" width="2.7109375" style="185" customWidth="1"/>
    <col min="2" max="2" width="7.28125" style="243" customWidth="1"/>
    <col min="3" max="3" width="63.421875" style="185" bestFit="1" customWidth="1"/>
    <col min="4" max="4" width="8.28125" style="185" customWidth="1"/>
    <col min="5" max="5" width="14.7109375" style="185" customWidth="1"/>
    <col min="6" max="6" width="20.00390625" style="185" customWidth="1"/>
    <col min="7" max="12" width="14.7109375" style="185" customWidth="1"/>
    <col min="13" max="13" width="14.7109375" style="155" customWidth="1"/>
    <col min="14" max="14" width="14.7109375" style="185" customWidth="1"/>
    <col min="15" max="15" width="15.57421875" style="185" bestFit="1" customWidth="1"/>
    <col min="16" max="16" width="24.28125" style="185" bestFit="1" customWidth="1"/>
    <col min="17" max="17" width="21.57421875" style="185" bestFit="1" customWidth="1"/>
    <col min="18" max="18" width="19.7109375" style="185" customWidth="1"/>
    <col min="19" max="19" width="21.57421875" style="185" customWidth="1"/>
    <col min="20" max="20" width="18.8515625" style="185" bestFit="1" customWidth="1"/>
    <col min="21" max="22" width="14.7109375" style="185" customWidth="1"/>
    <col min="23" max="30" width="11.7109375" style="185" customWidth="1"/>
    <col min="31" max="16384" width="9.140625" style="185" customWidth="1"/>
  </cols>
  <sheetData>
    <row r="1" spans="1:22" ht="15" customHeight="1">
      <c r="A1" s="181"/>
      <c r="B1" s="182"/>
      <c r="C1" s="671"/>
      <c r="D1" s="671"/>
      <c r="E1" s="671"/>
      <c r="F1" s="671"/>
      <c r="G1" s="671"/>
      <c r="H1" s="671"/>
      <c r="I1" s="671"/>
      <c r="J1" s="671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4"/>
    </row>
    <row r="2" spans="1:22" ht="19.5" customHeight="1">
      <c r="A2" s="186"/>
      <c r="B2" s="187"/>
      <c r="C2" s="672" t="s">
        <v>730</v>
      </c>
      <c r="D2" s="672"/>
      <c r="E2" s="672"/>
      <c r="F2" s="672"/>
      <c r="G2" s="672"/>
      <c r="H2" s="672"/>
      <c r="I2" s="672"/>
      <c r="J2" s="672"/>
      <c r="K2" s="673"/>
      <c r="L2" s="673"/>
      <c r="M2" s="673"/>
      <c r="N2" s="155"/>
      <c r="V2" s="188"/>
    </row>
    <row r="3" spans="1:22" ht="15" customHeight="1">
      <c r="A3" s="186"/>
      <c r="B3" s="189"/>
      <c r="C3" s="674"/>
      <c r="D3" s="674"/>
      <c r="E3" s="674"/>
      <c r="F3" s="190"/>
      <c r="G3" s="190"/>
      <c r="H3" s="190"/>
      <c r="I3" s="190"/>
      <c r="J3" s="190"/>
      <c r="K3" s="155"/>
      <c r="L3" s="155"/>
      <c r="N3" s="155"/>
      <c r="V3" s="188"/>
    </row>
    <row r="4" spans="1:22" ht="15" customHeight="1">
      <c r="A4" s="186"/>
      <c r="B4" s="189"/>
      <c r="C4" s="675"/>
      <c r="D4" s="675"/>
      <c r="E4" s="675"/>
      <c r="F4" s="191"/>
      <c r="G4" s="192"/>
      <c r="H4" s="192"/>
      <c r="I4" s="192"/>
      <c r="J4" s="193"/>
      <c r="K4" s="155"/>
      <c r="L4" s="155"/>
      <c r="M4" s="194"/>
      <c r="N4" s="195"/>
      <c r="R4" s="196"/>
      <c r="S4" s="196"/>
      <c r="T4" s="666" t="s">
        <v>155</v>
      </c>
      <c r="U4" s="666"/>
      <c r="V4" s="667"/>
    </row>
    <row r="5" spans="1:22" ht="14.25" customHeight="1">
      <c r="A5" s="197"/>
      <c r="B5" s="198"/>
      <c r="C5" s="199"/>
      <c r="D5" s="199"/>
      <c r="E5" s="200"/>
      <c r="F5" s="200"/>
      <c r="G5" s="200"/>
      <c r="H5" s="200"/>
      <c r="I5" s="200"/>
      <c r="J5" s="200"/>
      <c r="K5" s="200"/>
      <c r="L5" s="200"/>
      <c r="M5" s="200"/>
      <c r="N5" s="200"/>
      <c r="V5" s="201"/>
    </row>
    <row r="6" spans="1:22" ht="15.75" customHeight="1">
      <c r="A6" s="186"/>
      <c r="B6" s="187"/>
      <c r="C6" s="668" t="s">
        <v>268</v>
      </c>
      <c r="D6" s="202"/>
      <c r="E6" s="203"/>
      <c r="F6" s="154"/>
      <c r="G6" s="154"/>
      <c r="H6" s="154"/>
      <c r="I6" s="204"/>
      <c r="J6" s="204"/>
      <c r="K6" s="204"/>
      <c r="L6" s="205"/>
      <c r="M6" s="154"/>
      <c r="N6" s="154"/>
      <c r="O6" s="206"/>
      <c r="P6" s="204"/>
      <c r="Q6" s="207"/>
      <c r="R6" s="207"/>
      <c r="S6" s="207"/>
      <c r="T6" s="208"/>
      <c r="U6" s="208"/>
      <c r="V6" s="209"/>
    </row>
    <row r="7" spans="1:47" ht="15.75" customHeight="1">
      <c r="A7" s="186"/>
      <c r="B7" s="165"/>
      <c r="C7" s="669"/>
      <c r="D7" s="210" t="s">
        <v>92</v>
      </c>
      <c r="E7" s="211" t="s">
        <v>269</v>
      </c>
      <c r="F7" s="212" t="s">
        <v>270</v>
      </c>
      <c r="G7" s="212" t="s">
        <v>271</v>
      </c>
      <c r="H7" s="211" t="s">
        <v>271</v>
      </c>
      <c r="I7" s="211" t="s">
        <v>272</v>
      </c>
      <c r="J7" s="212" t="s">
        <v>273</v>
      </c>
      <c r="K7" s="211" t="s">
        <v>274</v>
      </c>
      <c r="L7" s="211" t="s">
        <v>275</v>
      </c>
      <c r="M7" s="211" t="s">
        <v>276</v>
      </c>
      <c r="N7" s="212" t="s">
        <v>277</v>
      </c>
      <c r="O7" s="213" t="s">
        <v>278</v>
      </c>
      <c r="P7" s="211" t="s">
        <v>638</v>
      </c>
      <c r="Q7" s="213" t="s">
        <v>640</v>
      </c>
      <c r="R7" s="211" t="s">
        <v>642</v>
      </c>
      <c r="S7" s="214" t="s">
        <v>700</v>
      </c>
      <c r="T7" s="215" t="s">
        <v>694</v>
      </c>
      <c r="U7" s="215" t="s">
        <v>423</v>
      </c>
      <c r="V7" s="216" t="s">
        <v>140</v>
      </c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</row>
    <row r="8" spans="1:47" ht="15" customHeight="1">
      <c r="A8" s="197"/>
      <c r="B8" s="217"/>
      <c r="C8" s="670"/>
      <c r="D8" s="218"/>
      <c r="E8" s="219" t="s">
        <v>279</v>
      </c>
      <c r="F8" s="220" t="s">
        <v>280</v>
      </c>
      <c r="G8" s="220" t="s">
        <v>281</v>
      </c>
      <c r="H8" s="219" t="s">
        <v>282</v>
      </c>
      <c r="I8" s="219" t="s">
        <v>283</v>
      </c>
      <c r="J8" s="220" t="s">
        <v>284</v>
      </c>
      <c r="K8" s="219" t="s">
        <v>285</v>
      </c>
      <c r="L8" s="219" t="s">
        <v>286</v>
      </c>
      <c r="M8" s="219" t="s">
        <v>287</v>
      </c>
      <c r="N8" s="220" t="s">
        <v>287</v>
      </c>
      <c r="O8" s="221" t="s">
        <v>637</v>
      </c>
      <c r="P8" s="219" t="s">
        <v>639</v>
      </c>
      <c r="Q8" s="221" t="s">
        <v>641</v>
      </c>
      <c r="R8" s="219" t="s">
        <v>643</v>
      </c>
      <c r="S8" s="222" t="s">
        <v>701</v>
      </c>
      <c r="T8" s="223" t="s">
        <v>424</v>
      </c>
      <c r="U8" s="223" t="s">
        <v>695</v>
      </c>
      <c r="V8" s="224" t="s">
        <v>288</v>
      </c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</row>
    <row r="9" spans="1:47" ht="9" customHeight="1">
      <c r="A9" s="186"/>
      <c r="B9" s="165"/>
      <c r="C9" s="244"/>
      <c r="D9" s="225"/>
      <c r="E9" s="97"/>
      <c r="F9" s="98"/>
      <c r="G9" s="98"/>
      <c r="H9" s="97"/>
      <c r="I9" s="97"/>
      <c r="J9" s="98"/>
      <c r="K9" s="97"/>
      <c r="L9" s="97"/>
      <c r="M9" s="97"/>
      <c r="N9" s="98"/>
      <c r="O9" s="98"/>
      <c r="P9" s="97"/>
      <c r="Q9" s="166"/>
      <c r="R9" s="97"/>
      <c r="S9" s="151"/>
      <c r="T9" s="167"/>
      <c r="U9" s="167"/>
      <c r="V9" s="168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</row>
    <row r="10" spans="1:47" ht="15.75" customHeight="1">
      <c r="A10" s="186"/>
      <c r="B10" s="165"/>
      <c r="C10" s="245" t="s">
        <v>142</v>
      </c>
      <c r="D10" s="225"/>
      <c r="E10" s="97"/>
      <c r="F10" s="98"/>
      <c r="G10" s="98"/>
      <c r="H10" s="97"/>
      <c r="I10" s="97"/>
      <c r="J10" s="98"/>
      <c r="K10" s="97"/>
      <c r="L10" s="97"/>
      <c r="M10" s="97"/>
      <c r="N10" s="98"/>
      <c r="O10" s="98"/>
      <c r="P10" s="97"/>
      <c r="Q10" s="166"/>
      <c r="R10" s="97"/>
      <c r="S10" s="151"/>
      <c r="T10" s="167"/>
      <c r="U10" s="167"/>
      <c r="V10" s="168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</row>
    <row r="11" spans="1:47" ht="15.75" customHeight="1">
      <c r="A11" s="186"/>
      <c r="B11" s="165"/>
      <c r="C11" s="245" t="str">
        <f>+a!I8</f>
        <v>(31/12/2006)</v>
      </c>
      <c r="D11" s="226"/>
      <c r="E11" s="249"/>
      <c r="F11" s="250"/>
      <c r="G11" s="250"/>
      <c r="H11" s="249"/>
      <c r="I11" s="249"/>
      <c r="J11" s="250"/>
      <c r="K11" s="249"/>
      <c r="L11" s="249"/>
      <c r="M11" s="249"/>
      <c r="N11" s="250"/>
      <c r="O11" s="250"/>
      <c r="P11" s="249"/>
      <c r="Q11" s="251"/>
      <c r="R11" s="249"/>
      <c r="S11" s="252"/>
      <c r="T11" s="253"/>
      <c r="U11" s="253"/>
      <c r="V11" s="254"/>
      <c r="W11" s="255"/>
      <c r="X11" s="255"/>
      <c r="Y11" s="255"/>
      <c r="Z11" s="255"/>
      <c r="AA11" s="255"/>
      <c r="AB11" s="255"/>
      <c r="AC11" s="255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</row>
    <row r="12" spans="1:47" ht="15.75" customHeight="1">
      <c r="A12" s="186"/>
      <c r="B12" s="165" t="s">
        <v>15</v>
      </c>
      <c r="C12" s="227" t="s">
        <v>469</v>
      </c>
      <c r="D12" s="226"/>
      <c r="E12" s="429">
        <v>60000</v>
      </c>
      <c r="F12" s="430">
        <v>96788</v>
      </c>
      <c r="G12" s="430">
        <v>0</v>
      </c>
      <c r="H12" s="429">
        <v>0</v>
      </c>
      <c r="I12" s="429">
        <v>5741</v>
      </c>
      <c r="J12" s="430">
        <v>0</v>
      </c>
      <c r="K12" s="429">
        <v>21469</v>
      </c>
      <c r="L12" s="429">
        <v>3269</v>
      </c>
      <c r="M12" s="429">
        <v>0</v>
      </c>
      <c r="N12" s="430">
        <v>42682</v>
      </c>
      <c r="O12" s="430">
        <v>0</v>
      </c>
      <c r="P12" s="429">
        <v>0</v>
      </c>
      <c r="Q12" s="431">
        <v>0</v>
      </c>
      <c r="R12" s="429">
        <v>0</v>
      </c>
      <c r="S12" s="432">
        <v>0</v>
      </c>
      <c r="T12" s="433">
        <v>0</v>
      </c>
      <c r="U12" s="433">
        <v>0</v>
      </c>
      <c r="V12" s="435">
        <f>SUM(E12:U12)</f>
        <v>229949</v>
      </c>
      <c r="W12" s="255"/>
      <c r="X12" s="255"/>
      <c r="Y12" s="255"/>
      <c r="Z12" s="255"/>
      <c r="AA12" s="255"/>
      <c r="AB12" s="255"/>
      <c r="AC12" s="255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</row>
    <row r="13" spans="1:47" ht="15.75" customHeight="1">
      <c r="A13" s="228"/>
      <c r="B13" s="180" t="s">
        <v>20</v>
      </c>
      <c r="C13" s="149" t="s">
        <v>470</v>
      </c>
      <c r="D13" s="229"/>
      <c r="E13" s="256">
        <f>SUM(E14:E15)</f>
        <v>0</v>
      </c>
      <c r="F13" s="256">
        <f aca="true" t="shared" si="0" ref="F13:U13">SUM(F14:F15)</f>
        <v>0</v>
      </c>
      <c r="G13" s="256">
        <f t="shared" si="0"/>
        <v>0</v>
      </c>
      <c r="H13" s="256">
        <f t="shared" si="0"/>
        <v>0</v>
      </c>
      <c r="I13" s="256">
        <f t="shared" si="0"/>
        <v>0</v>
      </c>
      <c r="J13" s="256">
        <f t="shared" si="0"/>
        <v>0</v>
      </c>
      <c r="K13" s="256">
        <f t="shared" si="0"/>
        <v>0</v>
      </c>
      <c r="L13" s="256">
        <f t="shared" si="0"/>
        <v>0</v>
      </c>
      <c r="M13" s="256">
        <f t="shared" si="0"/>
        <v>0</v>
      </c>
      <c r="N13" s="256">
        <f t="shared" si="0"/>
        <v>-769</v>
      </c>
      <c r="O13" s="256">
        <f t="shared" si="0"/>
        <v>0</v>
      </c>
      <c r="P13" s="256">
        <f t="shared" si="0"/>
        <v>0</v>
      </c>
      <c r="Q13" s="256">
        <f t="shared" si="0"/>
        <v>0</v>
      </c>
      <c r="R13" s="256">
        <f t="shared" si="0"/>
        <v>0</v>
      </c>
      <c r="S13" s="256">
        <f t="shared" si="0"/>
        <v>0</v>
      </c>
      <c r="T13" s="256">
        <f t="shared" si="0"/>
        <v>0</v>
      </c>
      <c r="U13" s="256">
        <f t="shared" si="0"/>
        <v>0</v>
      </c>
      <c r="V13" s="590">
        <f>SUM(E13:U13)</f>
        <v>-769</v>
      </c>
      <c r="W13" s="255"/>
      <c r="X13" s="255"/>
      <c r="Y13" s="255"/>
      <c r="Z13" s="255"/>
      <c r="AA13" s="255"/>
      <c r="AB13" s="255"/>
      <c r="AC13" s="255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</row>
    <row r="14" spans="1:47" ht="15.75" customHeight="1">
      <c r="A14" s="228"/>
      <c r="B14" s="148" t="s">
        <v>42</v>
      </c>
      <c r="C14" s="147" t="s">
        <v>471</v>
      </c>
      <c r="D14" s="229"/>
      <c r="E14" s="256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6">
        <v>0</v>
      </c>
      <c r="L14" s="256">
        <v>0</v>
      </c>
      <c r="M14" s="256">
        <v>0</v>
      </c>
      <c r="N14" s="256">
        <v>0</v>
      </c>
      <c r="O14" s="256">
        <v>0</v>
      </c>
      <c r="P14" s="256">
        <v>0</v>
      </c>
      <c r="Q14" s="256">
        <v>0</v>
      </c>
      <c r="R14" s="256">
        <v>0</v>
      </c>
      <c r="S14" s="256">
        <v>0</v>
      </c>
      <c r="T14" s="256">
        <v>0</v>
      </c>
      <c r="U14" s="256">
        <v>0</v>
      </c>
      <c r="V14" s="263">
        <f>SUM(E14:U14)</f>
        <v>0</v>
      </c>
      <c r="W14" s="255"/>
      <c r="X14" s="255"/>
      <c r="Y14" s="255"/>
      <c r="Z14" s="255"/>
      <c r="AA14" s="255"/>
      <c r="AB14" s="255"/>
      <c r="AC14" s="255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</row>
    <row r="15" spans="1:47" ht="15.75" customHeight="1">
      <c r="A15" s="228"/>
      <c r="B15" s="148" t="s">
        <v>43</v>
      </c>
      <c r="C15" s="147" t="s">
        <v>472</v>
      </c>
      <c r="D15" s="229"/>
      <c r="E15" s="256">
        <v>0</v>
      </c>
      <c r="F15" s="256">
        <v>0</v>
      </c>
      <c r="G15" s="256">
        <v>0</v>
      </c>
      <c r="H15" s="256">
        <v>0</v>
      </c>
      <c r="I15" s="256">
        <v>0</v>
      </c>
      <c r="J15" s="256">
        <v>0</v>
      </c>
      <c r="K15" s="256">
        <v>0</v>
      </c>
      <c r="L15" s="256">
        <v>0</v>
      </c>
      <c r="M15" s="256">
        <v>0</v>
      </c>
      <c r="N15" s="256">
        <v>-769</v>
      </c>
      <c r="O15" s="256">
        <v>0</v>
      </c>
      <c r="P15" s="256">
        <v>0</v>
      </c>
      <c r="Q15" s="256">
        <v>0</v>
      </c>
      <c r="R15" s="256">
        <v>0</v>
      </c>
      <c r="S15" s="256">
        <v>0</v>
      </c>
      <c r="T15" s="256">
        <v>0</v>
      </c>
      <c r="U15" s="256">
        <v>0</v>
      </c>
      <c r="V15" s="591">
        <f>SUM(E15:U15)</f>
        <v>-769</v>
      </c>
      <c r="W15" s="255"/>
      <c r="X15" s="255"/>
      <c r="Y15" s="255"/>
      <c r="Z15" s="255"/>
      <c r="AA15" s="255"/>
      <c r="AB15" s="255"/>
      <c r="AC15" s="255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</row>
    <row r="16" spans="1:47" ht="15.75" customHeight="1">
      <c r="A16" s="228"/>
      <c r="B16" s="180" t="s">
        <v>19</v>
      </c>
      <c r="C16" s="149" t="s">
        <v>289</v>
      </c>
      <c r="D16" s="229"/>
      <c r="E16" s="436">
        <f>+E12+E13</f>
        <v>60000</v>
      </c>
      <c r="F16" s="436">
        <f aca="true" t="shared" si="1" ref="F16:U16">+F12+F13</f>
        <v>96788</v>
      </c>
      <c r="G16" s="436">
        <f t="shared" si="1"/>
        <v>0</v>
      </c>
      <c r="H16" s="436">
        <f t="shared" si="1"/>
        <v>0</v>
      </c>
      <c r="I16" s="436">
        <f t="shared" si="1"/>
        <v>5741</v>
      </c>
      <c r="J16" s="436">
        <f t="shared" si="1"/>
        <v>0</v>
      </c>
      <c r="K16" s="436">
        <f t="shared" si="1"/>
        <v>21469</v>
      </c>
      <c r="L16" s="436">
        <f t="shared" si="1"/>
        <v>3269</v>
      </c>
      <c r="M16" s="436">
        <f t="shared" si="1"/>
        <v>0</v>
      </c>
      <c r="N16" s="436">
        <f t="shared" si="1"/>
        <v>41913</v>
      </c>
      <c r="O16" s="436">
        <f t="shared" si="1"/>
        <v>0</v>
      </c>
      <c r="P16" s="436">
        <f t="shared" si="1"/>
        <v>0</v>
      </c>
      <c r="Q16" s="436">
        <f t="shared" si="1"/>
        <v>0</v>
      </c>
      <c r="R16" s="436">
        <f t="shared" si="1"/>
        <v>0</v>
      </c>
      <c r="S16" s="436">
        <f t="shared" si="1"/>
        <v>0</v>
      </c>
      <c r="T16" s="436">
        <f t="shared" si="1"/>
        <v>0</v>
      </c>
      <c r="U16" s="436">
        <f t="shared" si="1"/>
        <v>0</v>
      </c>
      <c r="V16" s="435">
        <f>SUM(E16:U16)</f>
        <v>229180</v>
      </c>
      <c r="W16" s="439"/>
      <c r="X16" s="255"/>
      <c r="Y16" s="255"/>
      <c r="Z16" s="255"/>
      <c r="AA16" s="255"/>
      <c r="AB16" s="255"/>
      <c r="AC16" s="255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</row>
    <row r="17" spans="1:45" ht="15.75" customHeight="1">
      <c r="A17" s="228"/>
      <c r="B17" s="180"/>
      <c r="C17" s="149"/>
      <c r="D17" s="229"/>
      <c r="E17" s="256"/>
      <c r="F17" s="257"/>
      <c r="G17" s="257"/>
      <c r="H17" s="256"/>
      <c r="I17" s="256"/>
      <c r="J17" s="257"/>
      <c r="K17" s="256"/>
      <c r="L17" s="256"/>
      <c r="M17" s="258"/>
      <c r="N17" s="259"/>
      <c r="O17" s="256"/>
      <c r="P17" s="261"/>
      <c r="Q17" s="260"/>
      <c r="R17" s="256"/>
      <c r="S17" s="261"/>
      <c r="T17" s="262"/>
      <c r="U17" s="253"/>
      <c r="V17" s="254"/>
      <c r="W17" s="255"/>
      <c r="X17" s="255"/>
      <c r="Y17" s="255"/>
      <c r="Z17" s="255"/>
      <c r="AA17" s="255"/>
      <c r="AB17" s="255"/>
      <c r="AC17" s="255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</row>
    <row r="18" spans="1:45" ht="15.75" customHeight="1">
      <c r="A18" s="228"/>
      <c r="B18" s="232"/>
      <c r="C18" s="147" t="s">
        <v>474</v>
      </c>
      <c r="D18" s="231"/>
      <c r="E18" s="436"/>
      <c r="F18" s="257"/>
      <c r="G18" s="257"/>
      <c r="H18" s="256"/>
      <c r="I18" s="256"/>
      <c r="J18" s="257"/>
      <c r="K18" s="256"/>
      <c r="L18" s="256"/>
      <c r="M18" s="258"/>
      <c r="N18" s="259"/>
      <c r="O18" s="258"/>
      <c r="P18" s="264"/>
      <c r="Q18" s="265"/>
      <c r="R18" s="258"/>
      <c r="S18" s="264"/>
      <c r="T18" s="266"/>
      <c r="U18" s="253"/>
      <c r="V18" s="254"/>
      <c r="W18" s="255"/>
      <c r="X18" s="255"/>
      <c r="Y18" s="255"/>
      <c r="Z18" s="255"/>
      <c r="AA18" s="255"/>
      <c r="AB18" s="255"/>
      <c r="AC18" s="255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</row>
    <row r="19" spans="1:45" ht="15.75" customHeight="1">
      <c r="A19" s="228"/>
      <c r="B19" s="180" t="s">
        <v>18</v>
      </c>
      <c r="C19" s="147" t="s">
        <v>473</v>
      </c>
      <c r="D19" s="231"/>
      <c r="E19" s="256">
        <v>0</v>
      </c>
      <c r="F19" s="256">
        <v>0</v>
      </c>
      <c r="G19" s="256">
        <v>0</v>
      </c>
      <c r="H19" s="256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0</v>
      </c>
      <c r="Q19" s="256">
        <v>0</v>
      </c>
      <c r="R19" s="256">
        <v>0</v>
      </c>
      <c r="S19" s="256">
        <v>0</v>
      </c>
      <c r="T19" s="256">
        <v>0</v>
      </c>
      <c r="U19" s="256">
        <v>0</v>
      </c>
      <c r="V19" s="254">
        <f>SUM(E19:U19)</f>
        <v>0</v>
      </c>
      <c r="W19" s="255"/>
      <c r="X19" s="255"/>
      <c r="Y19" s="255"/>
      <c r="Z19" s="255"/>
      <c r="AA19" s="255"/>
      <c r="AB19" s="255"/>
      <c r="AC19" s="255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</row>
    <row r="20" spans="1:45" ht="15.75" customHeight="1">
      <c r="A20" s="228"/>
      <c r="B20" s="165" t="s">
        <v>17</v>
      </c>
      <c r="C20" s="147" t="s">
        <v>634</v>
      </c>
      <c r="D20" s="229"/>
      <c r="E20" s="258">
        <v>0</v>
      </c>
      <c r="F20" s="258">
        <v>0</v>
      </c>
      <c r="G20" s="258">
        <v>0</v>
      </c>
      <c r="H20" s="258">
        <v>0</v>
      </c>
      <c r="I20" s="258">
        <v>0</v>
      </c>
      <c r="J20" s="258">
        <v>0</v>
      </c>
      <c r="K20" s="258">
        <v>0</v>
      </c>
      <c r="L20" s="258">
        <v>0</v>
      </c>
      <c r="M20" s="258">
        <v>0</v>
      </c>
      <c r="N20" s="258">
        <v>0</v>
      </c>
      <c r="O20" s="258">
        <v>0</v>
      </c>
      <c r="P20" s="258">
        <v>0</v>
      </c>
      <c r="Q20" s="258">
        <v>0</v>
      </c>
      <c r="R20" s="258">
        <v>0</v>
      </c>
      <c r="S20" s="258">
        <v>0</v>
      </c>
      <c r="T20" s="258">
        <v>0</v>
      </c>
      <c r="U20" s="258">
        <v>0</v>
      </c>
      <c r="V20" s="254">
        <f aca="true" t="shared" si="2" ref="V20:V45">SUM(E20:U20)</f>
        <v>0</v>
      </c>
      <c r="W20" s="255"/>
      <c r="X20" s="255"/>
      <c r="Y20" s="255"/>
      <c r="Z20" s="255"/>
      <c r="AA20" s="255"/>
      <c r="AB20" s="255"/>
      <c r="AC20" s="255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</row>
    <row r="21" spans="1:45" ht="15.75" customHeight="1">
      <c r="A21" s="228"/>
      <c r="B21" s="165" t="s">
        <v>22</v>
      </c>
      <c r="C21" s="174" t="s">
        <v>456</v>
      </c>
      <c r="D21" s="229"/>
      <c r="E21" s="437">
        <f>SUM(E22:E23)</f>
        <v>0</v>
      </c>
      <c r="F21" s="437">
        <f aca="true" t="shared" si="3" ref="F21:U21">SUM(F22:F23)</f>
        <v>0</v>
      </c>
      <c r="G21" s="437">
        <f t="shared" si="3"/>
        <v>0</v>
      </c>
      <c r="H21" s="437">
        <f t="shared" si="3"/>
        <v>0</v>
      </c>
      <c r="I21" s="437">
        <f t="shared" si="3"/>
        <v>0</v>
      </c>
      <c r="J21" s="437">
        <f t="shared" si="3"/>
        <v>0</v>
      </c>
      <c r="K21" s="437">
        <f t="shared" si="3"/>
        <v>0</v>
      </c>
      <c r="L21" s="437">
        <f t="shared" si="3"/>
        <v>0</v>
      </c>
      <c r="M21" s="437">
        <f t="shared" si="3"/>
        <v>0</v>
      </c>
      <c r="N21" s="437">
        <f t="shared" si="3"/>
        <v>0</v>
      </c>
      <c r="O21" s="437">
        <f t="shared" si="3"/>
        <v>0</v>
      </c>
      <c r="P21" s="437">
        <f t="shared" si="3"/>
        <v>0</v>
      </c>
      <c r="Q21" s="437">
        <f t="shared" si="3"/>
        <v>0</v>
      </c>
      <c r="R21" s="437">
        <f t="shared" si="3"/>
        <v>0</v>
      </c>
      <c r="S21" s="437">
        <f t="shared" si="3"/>
        <v>0</v>
      </c>
      <c r="T21" s="437">
        <f t="shared" si="3"/>
        <v>0</v>
      </c>
      <c r="U21" s="437">
        <f t="shared" si="3"/>
        <v>0</v>
      </c>
      <c r="V21" s="434">
        <f t="shared" si="2"/>
        <v>0</v>
      </c>
      <c r="W21" s="255"/>
      <c r="X21" s="255"/>
      <c r="Y21" s="255"/>
      <c r="Z21" s="255"/>
      <c r="AA21" s="255"/>
      <c r="AB21" s="255"/>
      <c r="AC21" s="255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</row>
    <row r="22" spans="1:45" ht="15.75" customHeight="1">
      <c r="A22" s="228"/>
      <c r="B22" s="148" t="s">
        <v>84</v>
      </c>
      <c r="C22" s="147" t="s">
        <v>635</v>
      </c>
      <c r="D22" s="229"/>
      <c r="E22" s="258">
        <v>0</v>
      </c>
      <c r="F22" s="258">
        <v>0</v>
      </c>
      <c r="G22" s="258">
        <v>0</v>
      </c>
      <c r="H22" s="258">
        <v>0</v>
      </c>
      <c r="I22" s="258">
        <v>0</v>
      </c>
      <c r="J22" s="258">
        <v>0</v>
      </c>
      <c r="K22" s="258">
        <v>0</v>
      </c>
      <c r="L22" s="258">
        <v>0</v>
      </c>
      <c r="M22" s="258">
        <v>0</v>
      </c>
      <c r="N22" s="258">
        <v>0</v>
      </c>
      <c r="O22" s="258">
        <v>0</v>
      </c>
      <c r="P22" s="258">
        <v>0</v>
      </c>
      <c r="Q22" s="258">
        <v>0</v>
      </c>
      <c r="R22" s="258">
        <v>0</v>
      </c>
      <c r="S22" s="258">
        <v>0</v>
      </c>
      <c r="T22" s="258">
        <v>0</v>
      </c>
      <c r="U22" s="258">
        <v>0</v>
      </c>
      <c r="V22" s="254">
        <f t="shared" si="2"/>
        <v>0</v>
      </c>
      <c r="W22" s="255"/>
      <c r="X22" s="255"/>
      <c r="Y22" s="255"/>
      <c r="Z22" s="255"/>
      <c r="AA22" s="255"/>
      <c r="AB22" s="255"/>
      <c r="AC22" s="255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</row>
    <row r="23" spans="1:45" ht="15.75" customHeight="1">
      <c r="A23" s="228"/>
      <c r="B23" s="148" t="s">
        <v>85</v>
      </c>
      <c r="C23" s="147" t="s">
        <v>636</v>
      </c>
      <c r="D23" s="229"/>
      <c r="E23" s="256">
        <v>0</v>
      </c>
      <c r="F23" s="256">
        <v>0</v>
      </c>
      <c r="G23" s="256">
        <v>0</v>
      </c>
      <c r="H23" s="256">
        <v>0</v>
      </c>
      <c r="I23" s="256">
        <v>0</v>
      </c>
      <c r="J23" s="256">
        <v>0</v>
      </c>
      <c r="K23" s="256">
        <v>0</v>
      </c>
      <c r="L23" s="256">
        <v>0</v>
      </c>
      <c r="M23" s="256">
        <v>0</v>
      </c>
      <c r="N23" s="256">
        <v>0</v>
      </c>
      <c r="O23" s="256">
        <v>0</v>
      </c>
      <c r="P23" s="256">
        <v>0</v>
      </c>
      <c r="Q23" s="256">
        <v>0</v>
      </c>
      <c r="R23" s="256">
        <v>0</v>
      </c>
      <c r="S23" s="256">
        <v>0</v>
      </c>
      <c r="T23" s="256">
        <v>0</v>
      </c>
      <c r="U23" s="256">
        <v>0</v>
      </c>
      <c r="V23" s="254">
        <f t="shared" si="2"/>
        <v>0</v>
      </c>
      <c r="W23" s="255"/>
      <c r="X23" s="255"/>
      <c r="Y23" s="255"/>
      <c r="Z23" s="255"/>
      <c r="AA23" s="255"/>
      <c r="AB23" s="255"/>
      <c r="AC23" s="255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</row>
    <row r="24" spans="1:45" ht="15.75" customHeight="1">
      <c r="A24" s="228"/>
      <c r="B24" s="180" t="s">
        <v>21</v>
      </c>
      <c r="C24" s="147" t="s">
        <v>649</v>
      </c>
      <c r="D24" s="231"/>
      <c r="E24" s="256">
        <v>0</v>
      </c>
      <c r="F24" s="256">
        <v>0</v>
      </c>
      <c r="G24" s="256">
        <v>0</v>
      </c>
      <c r="H24" s="256">
        <v>0</v>
      </c>
      <c r="I24" s="256">
        <v>0</v>
      </c>
      <c r="J24" s="256">
        <v>0</v>
      </c>
      <c r="K24" s="256">
        <v>0</v>
      </c>
      <c r="L24" s="256">
        <v>0</v>
      </c>
      <c r="M24" s="256">
        <v>0</v>
      </c>
      <c r="N24" s="256">
        <v>0</v>
      </c>
      <c r="O24" s="256">
        <v>0</v>
      </c>
      <c r="P24" s="256">
        <v>0</v>
      </c>
      <c r="Q24" s="256">
        <v>0</v>
      </c>
      <c r="R24" s="256">
        <v>0</v>
      </c>
      <c r="S24" s="256">
        <v>0</v>
      </c>
      <c r="T24" s="256">
        <v>0</v>
      </c>
      <c r="U24" s="256">
        <v>0</v>
      </c>
      <c r="V24" s="254">
        <f t="shared" si="2"/>
        <v>0</v>
      </c>
      <c r="W24" s="255"/>
      <c r="X24" s="255"/>
      <c r="Y24" s="255"/>
      <c r="Z24" s="255"/>
      <c r="AA24" s="255"/>
      <c r="AB24" s="255"/>
      <c r="AC24" s="255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</row>
    <row r="25" spans="1:45" ht="15.75" customHeight="1">
      <c r="A25" s="228"/>
      <c r="B25" s="180" t="s">
        <v>23</v>
      </c>
      <c r="C25" s="147" t="s">
        <v>648</v>
      </c>
      <c r="D25" s="231"/>
      <c r="E25" s="256">
        <v>0</v>
      </c>
      <c r="F25" s="256">
        <v>0</v>
      </c>
      <c r="G25" s="256">
        <v>0</v>
      </c>
      <c r="H25" s="256">
        <v>0</v>
      </c>
      <c r="I25" s="256">
        <v>0</v>
      </c>
      <c r="J25" s="256">
        <v>0</v>
      </c>
      <c r="K25" s="256">
        <v>0</v>
      </c>
      <c r="L25" s="256">
        <v>0</v>
      </c>
      <c r="M25" s="256">
        <v>0</v>
      </c>
      <c r="N25" s="256">
        <v>0</v>
      </c>
      <c r="O25" s="256">
        <v>0</v>
      </c>
      <c r="P25" s="256">
        <v>0</v>
      </c>
      <c r="Q25" s="256">
        <v>0</v>
      </c>
      <c r="R25" s="256">
        <v>0</v>
      </c>
      <c r="S25" s="256">
        <v>0</v>
      </c>
      <c r="T25" s="256">
        <v>0</v>
      </c>
      <c r="U25" s="256">
        <v>0</v>
      </c>
      <c r="V25" s="254">
        <f t="shared" si="2"/>
        <v>0</v>
      </c>
      <c r="W25" s="255"/>
      <c r="X25" s="255"/>
      <c r="Y25" s="255"/>
      <c r="Z25" s="255"/>
      <c r="AA25" s="255"/>
      <c r="AB25" s="255"/>
      <c r="AC25" s="255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</row>
    <row r="26" spans="1:45" ht="15.75" customHeight="1">
      <c r="A26" s="228"/>
      <c r="B26" s="180" t="s">
        <v>24</v>
      </c>
      <c r="C26" s="233" t="s">
        <v>681</v>
      </c>
      <c r="D26" s="229"/>
      <c r="E26" s="256">
        <v>0</v>
      </c>
      <c r="F26" s="256">
        <v>0</v>
      </c>
      <c r="G26" s="256">
        <v>0</v>
      </c>
      <c r="H26" s="256">
        <v>0</v>
      </c>
      <c r="I26" s="256">
        <v>0</v>
      </c>
      <c r="J26" s="256">
        <v>0</v>
      </c>
      <c r="K26" s="256">
        <v>0</v>
      </c>
      <c r="L26" s="256">
        <v>0</v>
      </c>
      <c r="M26" s="256">
        <v>0</v>
      </c>
      <c r="N26" s="256">
        <v>0</v>
      </c>
      <c r="O26" s="256">
        <v>0</v>
      </c>
      <c r="P26" s="256">
        <v>0</v>
      </c>
      <c r="Q26" s="256">
        <v>0</v>
      </c>
      <c r="R26" s="256">
        <v>0</v>
      </c>
      <c r="S26" s="256">
        <v>0</v>
      </c>
      <c r="T26" s="256">
        <v>0</v>
      </c>
      <c r="U26" s="256">
        <v>0</v>
      </c>
      <c r="V26" s="254">
        <f t="shared" si="2"/>
        <v>0</v>
      </c>
      <c r="W26" s="255"/>
      <c r="X26" s="255"/>
      <c r="Y26" s="255"/>
      <c r="Z26" s="255"/>
      <c r="AA26" s="255"/>
      <c r="AB26" s="255"/>
      <c r="AC26" s="255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</row>
    <row r="27" spans="1:45" ht="15.75" customHeight="1">
      <c r="A27" s="228"/>
      <c r="B27" s="180" t="s">
        <v>25</v>
      </c>
      <c r="C27" s="147" t="s">
        <v>297</v>
      </c>
      <c r="D27" s="229"/>
      <c r="E27" s="256">
        <v>0</v>
      </c>
      <c r="F27" s="256">
        <v>0</v>
      </c>
      <c r="G27" s="256">
        <v>0</v>
      </c>
      <c r="H27" s="256">
        <v>0</v>
      </c>
      <c r="I27" s="256">
        <v>0</v>
      </c>
      <c r="J27" s="256">
        <v>0</v>
      </c>
      <c r="K27" s="256">
        <v>0</v>
      </c>
      <c r="L27" s="256">
        <v>0</v>
      </c>
      <c r="M27" s="256">
        <v>0</v>
      </c>
      <c r="N27" s="256">
        <v>0</v>
      </c>
      <c r="O27" s="256">
        <v>0</v>
      </c>
      <c r="P27" s="256">
        <v>0</v>
      </c>
      <c r="Q27" s="256">
        <v>0</v>
      </c>
      <c r="R27" s="256">
        <v>0</v>
      </c>
      <c r="S27" s="256">
        <v>0</v>
      </c>
      <c r="T27" s="256">
        <v>0</v>
      </c>
      <c r="U27" s="256">
        <v>0</v>
      </c>
      <c r="V27" s="254">
        <f t="shared" si="2"/>
        <v>0</v>
      </c>
      <c r="W27" s="255"/>
      <c r="X27" s="255"/>
      <c r="Y27" s="255"/>
      <c r="Z27" s="255"/>
      <c r="AA27" s="255"/>
      <c r="AB27" s="255"/>
      <c r="AC27" s="255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</row>
    <row r="28" spans="1:45" ht="15.75" customHeight="1">
      <c r="A28" s="228"/>
      <c r="B28" s="180" t="s">
        <v>26</v>
      </c>
      <c r="C28" s="147" t="s">
        <v>584</v>
      </c>
      <c r="D28" s="229"/>
      <c r="E28" s="256">
        <v>0</v>
      </c>
      <c r="F28" s="256">
        <v>0</v>
      </c>
      <c r="G28" s="256">
        <v>0</v>
      </c>
      <c r="H28" s="256">
        <v>0</v>
      </c>
      <c r="I28" s="256">
        <v>0</v>
      </c>
      <c r="J28" s="256">
        <v>0</v>
      </c>
      <c r="K28" s="256">
        <v>0</v>
      </c>
      <c r="L28" s="256">
        <v>0</v>
      </c>
      <c r="M28" s="256">
        <v>0</v>
      </c>
      <c r="N28" s="256">
        <v>0</v>
      </c>
      <c r="O28" s="256">
        <v>0</v>
      </c>
      <c r="P28" s="256">
        <v>0</v>
      </c>
      <c r="Q28" s="256">
        <v>0</v>
      </c>
      <c r="R28" s="256">
        <v>0</v>
      </c>
      <c r="S28" s="256">
        <v>0</v>
      </c>
      <c r="T28" s="256">
        <v>0</v>
      </c>
      <c r="U28" s="256">
        <v>0</v>
      </c>
      <c r="V28" s="254">
        <f t="shared" si="2"/>
        <v>0</v>
      </c>
      <c r="W28" s="255"/>
      <c r="X28" s="255"/>
      <c r="Y28" s="255"/>
      <c r="Z28" s="255"/>
      <c r="AA28" s="255"/>
      <c r="AB28" s="255"/>
      <c r="AC28" s="255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</row>
    <row r="29" spans="1:45" ht="15.75" customHeight="1">
      <c r="A29" s="228"/>
      <c r="B29" s="180" t="s">
        <v>27</v>
      </c>
      <c r="C29" s="147" t="s">
        <v>585</v>
      </c>
      <c r="D29" s="229"/>
      <c r="E29" s="256">
        <v>0</v>
      </c>
      <c r="F29" s="256">
        <v>0</v>
      </c>
      <c r="G29" s="256">
        <v>0</v>
      </c>
      <c r="H29" s="256">
        <v>0</v>
      </c>
      <c r="I29" s="256">
        <v>0</v>
      </c>
      <c r="J29" s="256">
        <v>0</v>
      </c>
      <c r="K29" s="256">
        <v>0</v>
      </c>
      <c r="L29" s="256">
        <v>0</v>
      </c>
      <c r="M29" s="256">
        <v>0</v>
      </c>
      <c r="N29" s="256">
        <v>0</v>
      </c>
      <c r="O29" s="256">
        <v>0</v>
      </c>
      <c r="P29" s="256">
        <v>0</v>
      </c>
      <c r="Q29" s="256">
        <v>0</v>
      </c>
      <c r="R29" s="256">
        <v>0</v>
      </c>
      <c r="S29" s="256">
        <v>0</v>
      </c>
      <c r="T29" s="256">
        <v>0</v>
      </c>
      <c r="U29" s="256">
        <v>0</v>
      </c>
      <c r="V29" s="254">
        <f t="shared" si="2"/>
        <v>0</v>
      </c>
      <c r="W29" s="255"/>
      <c r="X29" s="255"/>
      <c r="Y29" s="255"/>
      <c r="Z29" s="255"/>
      <c r="AA29" s="255"/>
      <c r="AB29" s="255"/>
      <c r="AC29" s="255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</row>
    <row r="30" spans="1:45" ht="15.75" customHeight="1">
      <c r="A30" s="228"/>
      <c r="B30" s="165" t="s">
        <v>28</v>
      </c>
      <c r="C30" s="147" t="s">
        <v>586</v>
      </c>
      <c r="D30" s="229"/>
      <c r="E30" s="256">
        <v>0</v>
      </c>
      <c r="F30" s="256">
        <v>0</v>
      </c>
      <c r="G30" s="256">
        <v>0</v>
      </c>
      <c r="H30" s="256">
        <v>0</v>
      </c>
      <c r="I30" s="256">
        <v>0</v>
      </c>
      <c r="J30" s="256">
        <v>0</v>
      </c>
      <c r="K30" s="256">
        <v>0</v>
      </c>
      <c r="L30" s="256">
        <v>0</v>
      </c>
      <c r="M30" s="256">
        <v>0</v>
      </c>
      <c r="N30" s="256">
        <v>0</v>
      </c>
      <c r="O30" s="256">
        <v>0</v>
      </c>
      <c r="P30" s="256">
        <v>0</v>
      </c>
      <c r="Q30" s="256">
        <v>0</v>
      </c>
      <c r="R30" s="256">
        <v>0</v>
      </c>
      <c r="S30" s="256">
        <v>0</v>
      </c>
      <c r="T30" s="256">
        <v>0</v>
      </c>
      <c r="U30" s="256">
        <v>0</v>
      </c>
      <c r="V30" s="254">
        <f t="shared" si="2"/>
        <v>0</v>
      </c>
      <c r="W30" s="255"/>
      <c r="X30" s="255"/>
      <c r="Y30" s="255"/>
      <c r="Z30" s="255"/>
      <c r="AA30" s="255"/>
      <c r="AB30" s="255"/>
      <c r="AC30" s="255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</row>
    <row r="31" spans="1:45" ht="15.75" customHeight="1">
      <c r="A31" s="228"/>
      <c r="B31" s="180" t="s">
        <v>29</v>
      </c>
      <c r="C31" s="147" t="s">
        <v>666</v>
      </c>
      <c r="D31" s="229"/>
      <c r="E31" s="437">
        <f>SUM(E32:E33)</f>
        <v>0</v>
      </c>
      <c r="F31" s="437">
        <f aca="true" t="shared" si="4" ref="F31:U31">SUM(F32:F33)</f>
        <v>0</v>
      </c>
      <c r="G31" s="437">
        <f t="shared" si="4"/>
        <v>0</v>
      </c>
      <c r="H31" s="437">
        <f t="shared" si="4"/>
        <v>0</v>
      </c>
      <c r="I31" s="437">
        <f t="shared" si="4"/>
        <v>0</v>
      </c>
      <c r="J31" s="437">
        <f t="shared" si="4"/>
        <v>0</v>
      </c>
      <c r="K31" s="437">
        <f t="shared" si="4"/>
        <v>0</v>
      </c>
      <c r="L31" s="437">
        <f t="shared" si="4"/>
        <v>0</v>
      </c>
      <c r="M31" s="437">
        <f t="shared" si="4"/>
        <v>0</v>
      </c>
      <c r="N31" s="437">
        <f t="shared" si="4"/>
        <v>0</v>
      </c>
      <c r="O31" s="437">
        <f t="shared" si="4"/>
        <v>0</v>
      </c>
      <c r="P31" s="437">
        <f t="shared" si="4"/>
        <v>0</v>
      </c>
      <c r="Q31" s="437">
        <f t="shared" si="4"/>
        <v>0</v>
      </c>
      <c r="R31" s="437">
        <f t="shared" si="4"/>
        <v>0</v>
      </c>
      <c r="S31" s="437">
        <f t="shared" si="4"/>
        <v>0</v>
      </c>
      <c r="T31" s="437">
        <f t="shared" si="4"/>
        <v>0</v>
      </c>
      <c r="U31" s="437">
        <f t="shared" si="4"/>
        <v>0</v>
      </c>
      <c r="V31" s="434">
        <f t="shared" si="2"/>
        <v>0</v>
      </c>
      <c r="W31" s="255"/>
      <c r="X31" s="255"/>
      <c r="Y31" s="255"/>
      <c r="Z31" s="255"/>
      <c r="AA31" s="255"/>
      <c r="AB31" s="255"/>
      <c r="AC31" s="255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</row>
    <row r="32" spans="1:45" ht="15.75" customHeight="1">
      <c r="A32" s="228"/>
      <c r="B32" s="148" t="s">
        <v>482</v>
      </c>
      <c r="C32" s="147" t="s">
        <v>665</v>
      </c>
      <c r="D32" s="229"/>
      <c r="E32" s="256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0</v>
      </c>
      <c r="N32" s="256">
        <v>0</v>
      </c>
      <c r="O32" s="256">
        <v>0</v>
      </c>
      <c r="P32" s="256">
        <v>0</v>
      </c>
      <c r="Q32" s="256">
        <v>0</v>
      </c>
      <c r="R32" s="256">
        <v>0</v>
      </c>
      <c r="S32" s="256">
        <v>0</v>
      </c>
      <c r="T32" s="256">
        <v>0</v>
      </c>
      <c r="U32" s="256">
        <v>0</v>
      </c>
      <c r="V32" s="254">
        <f t="shared" si="2"/>
        <v>0</v>
      </c>
      <c r="W32" s="255"/>
      <c r="X32" s="255"/>
      <c r="Y32" s="255"/>
      <c r="Z32" s="255"/>
      <c r="AA32" s="255"/>
      <c r="AB32" s="255"/>
      <c r="AC32" s="255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</row>
    <row r="33" spans="1:45" ht="15.75" customHeight="1">
      <c r="A33" s="228"/>
      <c r="B33" s="148" t="s">
        <v>483</v>
      </c>
      <c r="C33" s="147" t="s">
        <v>667</v>
      </c>
      <c r="D33" s="229"/>
      <c r="E33" s="256">
        <v>0</v>
      </c>
      <c r="F33" s="256">
        <v>0</v>
      </c>
      <c r="G33" s="256">
        <v>0</v>
      </c>
      <c r="H33" s="256">
        <v>0</v>
      </c>
      <c r="I33" s="256">
        <v>0</v>
      </c>
      <c r="J33" s="256">
        <v>0</v>
      </c>
      <c r="K33" s="256">
        <v>0</v>
      </c>
      <c r="L33" s="256">
        <v>0</v>
      </c>
      <c r="M33" s="256">
        <v>0</v>
      </c>
      <c r="N33" s="256">
        <v>0</v>
      </c>
      <c r="O33" s="256">
        <v>0</v>
      </c>
      <c r="P33" s="256">
        <v>0</v>
      </c>
      <c r="Q33" s="256">
        <v>0</v>
      </c>
      <c r="R33" s="256">
        <v>0</v>
      </c>
      <c r="S33" s="256">
        <v>0</v>
      </c>
      <c r="T33" s="256">
        <v>0</v>
      </c>
      <c r="U33" s="256">
        <v>0</v>
      </c>
      <c r="V33" s="254">
        <f t="shared" si="2"/>
        <v>0</v>
      </c>
      <c r="W33" s="255"/>
      <c r="X33" s="255"/>
      <c r="Y33" s="255"/>
      <c r="Z33" s="255"/>
      <c r="AA33" s="255"/>
      <c r="AB33" s="255"/>
      <c r="AC33" s="255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</row>
    <row r="34" spans="1:45" ht="15.75" customHeight="1">
      <c r="A34" s="228"/>
      <c r="B34" s="165" t="s">
        <v>30</v>
      </c>
      <c r="C34" s="174" t="s">
        <v>296</v>
      </c>
      <c r="D34" s="229"/>
      <c r="E34" s="256">
        <v>0</v>
      </c>
      <c r="F34" s="256">
        <v>0</v>
      </c>
      <c r="G34" s="256">
        <v>0</v>
      </c>
      <c r="H34" s="256">
        <v>0</v>
      </c>
      <c r="I34" s="256">
        <v>0</v>
      </c>
      <c r="J34" s="256">
        <v>0</v>
      </c>
      <c r="K34" s="256">
        <v>0</v>
      </c>
      <c r="L34" s="256">
        <v>0</v>
      </c>
      <c r="M34" s="256">
        <v>0</v>
      </c>
      <c r="N34" s="256">
        <v>0</v>
      </c>
      <c r="O34" s="256">
        <v>0</v>
      </c>
      <c r="P34" s="256">
        <v>0</v>
      </c>
      <c r="Q34" s="256">
        <v>0</v>
      </c>
      <c r="R34" s="256">
        <v>0</v>
      </c>
      <c r="S34" s="256">
        <v>0</v>
      </c>
      <c r="T34" s="256">
        <v>0</v>
      </c>
      <c r="U34" s="256">
        <v>0</v>
      </c>
      <c r="V34" s="254">
        <f t="shared" si="2"/>
        <v>0</v>
      </c>
      <c r="W34" s="255"/>
      <c r="X34" s="255"/>
      <c r="Y34" s="255"/>
      <c r="Z34" s="255"/>
      <c r="AA34" s="255"/>
      <c r="AB34" s="255"/>
      <c r="AC34" s="255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</row>
    <row r="35" spans="1:45" ht="15.75" customHeight="1">
      <c r="A35" s="228"/>
      <c r="B35" s="180" t="s">
        <v>31</v>
      </c>
      <c r="C35" s="174" t="s">
        <v>119</v>
      </c>
      <c r="D35" s="229"/>
      <c r="E35" s="256">
        <v>0</v>
      </c>
      <c r="F35" s="256">
        <v>0</v>
      </c>
      <c r="G35" s="256">
        <v>0</v>
      </c>
      <c r="H35" s="256">
        <v>0</v>
      </c>
      <c r="I35" s="256">
        <v>0</v>
      </c>
      <c r="J35" s="256">
        <v>0</v>
      </c>
      <c r="K35" s="256">
        <v>0</v>
      </c>
      <c r="L35" s="256">
        <v>0</v>
      </c>
      <c r="M35" s="256">
        <v>0</v>
      </c>
      <c r="N35" s="25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256">
        <v>0</v>
      </c>
      <c r="U35" s="256">
        <v>0</v>
      </c>
      <c r="V35" s="254">
        <f t="shared" si="2"/>
        <v>0</v>
      </c>
      <c r="W35" s="255"/>
      <c r="X35" s="255"/>
      <c r="Y35" s="255"/>
      <c r="Z35" s="255"/>
      <c r="AA35" s="255"/>
      <c r="AB35" s="255"/>
      <c r="AC35" s="255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</row>
    <row r="36" spans="1:45" ht="15.75" customHeight="1">
      <c r="A36" s="228"/>
      <c r="B36" s="165" t="s">
        <v>32</v>
      </c>
      <c r="C36" s="147" t="s">
        <v>295</v>
      </c>
      <c r="D36" s="229"/>
      <c r="E36" s="256">
        <v>0</v>
      </c>
      <c r="F36" s="256">
        <v>0</v>
      </c>
      <c r="G36" s="256">
        <v>0</v>
      </c>
      <c r="H36" s="256">
        <v>0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256">
        <v>0</v>
      </c>
      <c r="P36" s="256">
        <v>0</v>
      </c>
      <c r="Q36" s="256">
        <v>0</v>
      </c>
      <c r="R36" s="256">
        <v>0</v>
      </c>
      <c r="S36" s="256">
        <v>0</v>
      </c>
      <c r="T36" s="256">
        <v>0</v>
      </c>
      <c r="U36" s="256">
        <v>0</v>
      </c>
      <c r="V36" s="254">
        <f t="shared" si="2"/>
        <v>0</v>
      </c>
      <c r="W36" s="255"/>
      <c r="X36" s="255"/>
      <c r="Y36" s="255"/>
      <c r="Z36" s="255"/>
      <c r="AA36" s="255"/>
      <c r="AB36" s="255"/>
      <c r="AC36" s="255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</row>
    <row r="37" spans="1:45" ht="15.75" customHeight="1">
      <c r="A37" s="228"/>
      <c r="B37" s="165" t="s">
        <v>33</v>
      </c>
      <c r="C37" s="147" t="s">
        <v>2</v>
      </c>
      <c r="D37" s="229"/>
      <c r="E37" s="256">
        <v>0</v>
      </c>
      <c r="F37" s="256">
        <v>0</v>
      </c>
      <c r="G37" s="256">
        <v>0</v>
      </c>
      <c r="H37" s="256">
        <v>0</v>
      </c>
      <c r="I37" s="256">
        <v>0</v>
      </c>
      <c r="J37" s="256">
        <v>0</v>
      </c>
      <c r="K37" s="256">
        <v>0</v>
      </c>
      <c r="L37" s="256">
        <v>0</v>
      </c>
      <c r="M37" s="256">
        <v>0</v>
      </c>
      <c r="N37" s="256">
        <v>0</v>
      </c>
      <c r="O37" s="256">
        <v>0</v>
      </c>
      <c r="P37" s="256">
        <v>0</v>
      </c>
      <c r="Q37" s="256">
        <v>0</v>
      </c>
      <c r="R37" s="256">
        <v>0</v>
      </c>
      <c r="S37" s="256">
        <v>0</v>
      </c>
      <c r="T37" s="256">
        <v>0</v>
      </c>
      <c r="U37" s="256">
        <v>0</v>
      </c>
      <c r="V37" s="254">
        <f t="shared" si="2"/>
        <v>0</v>
      </c>
      <c r="W37" s="255"/>
      <c r="X37" s="255"/>
      <c r="Y37" s="255"/>
      <c r="Z37" s="255"/>
      <c r="AA37" s="255"/>
      <c r="AB37" s="255"/>
      <c r="AC37" s="255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</row>
    <row r="38" spans="1:45" ht="15.75" customHeight="1">
      <c r="A38" s="228"/>
      <c r="B38" s="180"/>
      <c r="C38" s="147"/>
      <c r="D38" s="229"/>
      <c r="E38" s="256">
        <v>0</v>
      </c>
      <c r="F38" s="256">
        <v>0</v>
      </c>
      <c r="G38" s="256">
        <v>0</v>
      </c>
      <c r="H38" s="256">
        <v>0</v>
      </c>
      <c r="I38" s="256">
        <v>0</v>
      </c>
      <c r="J38" s="256">
        <v>0</v>
      </c>
      <c r="K38" s="256">
        <v>0</v>
      </c>
      <c r="L38" s="256">
        <v>0</v>
      </c>
      <c r="M38" s="256">
        <v>0</v>
      </c>
      <c r="N38" s="256">
        <v>0</v>
      </c>
      <c r="O38" s="256">
        <v>0</v>
      </c>
      <c r="P38" s="256">
        <v>0</v>
      </c>
      <c r="Q38" s="256">
        <v>0</v>
      </c>
      <c r="R38" s="256">
        <v>0</v>
      </c>
      <c r="S38" s="256">
        <v>0</v>
      </c>
      <c r="T38" s="256">
        <v>0</v>
      </c>
      <c r="U38" s="256">
        <v>0</v>
      </c>
      <c r="V38" s="254">
        <f t="shared" si="2"/>
        <v>0</v>
      </c>
      <c r="W38" s="255"/>
      <c r="X38" s="255"/>
      <c r="Y38" s="255"/>
      <c r="Z38" s="255"/>
      <c r="AA38" s="255"/>
      <c r="AB38" s="255"/>
      <c r="AC38" s="255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</row>
    <row r="39" spans="1:45" ht="15.75" customHeight="1">
      <c r="A39" s="228"/>
      <c r="B39" s="180" t="s">
        <v>618</v>
      </c>
      <c r="C39" s="147" t="s">
        <v>290</v>
      </c>
      <c r="D39" s="229"/>
      <c r="E39" s="256">
        <v>0</v>
      </c>
      <c r="F39" s="256">
        <v>0</v>
      </c>
      <c r="G39" s="256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0</v>
      </c>
      <c r="M39" s="256">
        <v>32561</v>
      </c>
      <c r="N39" s="256">
        <v>0</v>
      </c>
      <c r="O39" s="256">
        <v>0</v>
      </c>
      <c r="P39" s="256">
        <v>0</v>
      </c>
      <c r="Q39" s="256">
        <v>0</v>
      </c>
      <c r="R39" s="256">
        <v>0</v>
      </c>
      <c r="S39" s="256">
        <v>0</v>
      </c>
      <c r="T39" s="256">
        <v>0</v>
      </c>
      <c r="U39" s="256">
        <v>0</v>
      </c>
      <c r="V39" s="592">
        <f t="shared" si="2"/>
        <v>32561</v>
      </c>
      <c r="W39" s="255"/>
      <c r="X39" s="255"/>
      <c r="Y39" s="255"/>
      <c r="Z39" s="255"/>
      <c r="AA39" s="255"/>
      <c r="AB39" s="255"/>
      <c r="AC39" s="255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</row>
    <row r="40" spans="1:45" ht="15.75" customHeight="1">
      <c r="A40" s="228"/>
      <c r="B40" s="180" t="s">
        <v>622</v>
      </c>
      <c r="C40" s="147" t="s">
        <v>291</v>
      </c>
      <c r="D40" s="229"/>
      <c r="E40" s="437">
        <f>SUM(E41:E43)</f>
        <v>0</v>
      </c>
      <c r="F40" s="437">
        <f aca="true" t="shared" si="5" ref="F40:U40">SUM(F41:F43)</f>
        <v>0</v>
      </c>
      <c r="G40" s="437">
        <f t="shared" si="5"/>
        <v>0</v>
      </c>
      <c r="H40" s="437">
        <f t="shared" si="5"/>
        <v>0</v>
      </c>
      <c r="I40" s="437">
        <f t="shared" si="5"/>
        <v>4252</v>
      </c>
      <c r="J40" s="437">
        <f t="shared" si="5"/>
        <v>0</v>
      </c>
      <c r="K40" s="437">
        <f t="shared" si="5"/>
        <v>13287</v>
      </c>
      <c r="L40" s="437">
        <f t="shared" si="5"/>
        <v>0</v>
      </c>
      <c r="M40" s="437">
        <f t="shared" si="5"/>
        <v>0</v>
      </c>
      <c r="N40" s="590">
        <f t="shared" si="5"/>
        <v>-42955</v>
      </c>
      <c r="O40" s="437">
        <f t="shared" si="5"/>
        <v>0</v>
      </c>
      <c r="P40" s="437">
        <f t="shared" si="5"/>
        <v>0</v>
      </c>
      <c r="Q40" s="437">
        <f t="shared" si="5"/>
        <v>0</v>
      </c>
      <c r="R40" s="437">
        <f t="shared" si="5"/>
        <v>0</v>
      </c>
      <c r="S40" s="437">
        <f t="shared" si="5"/>
        <v>0</v>
      </c>
      <c r="T40" s="437">
        <f t="shared" si="5"/>
        <v>0</v>
      </c>
      <c r="U40" s="437">
        <f t="shared" si="5"/>
        <v>0</v>
      </c>
      <c r="V40" s="593">
        <f t="shared" si="2"/>
        <v>-25416</v>
      </c>
      <c r="W40" s="255"/>
      <c r="X40" s="255"/>
      <c r="Y40" s="255"/>
      <c r="Z40" s="255"/>
      <c r="AA40" s="255"/>
      <c r="AB40" s="255"/>
      <c r="AC40" s="255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</row>
    <row r="41" spans="1:45" ht="15.75" customHeight="1">
      <c r="A41" s="228"/>
      <c r="B41" s="148" t="s">
        <v>661</v>
      </c>
      <c r="C41" s="147" t="s">
        <v>292</v>
      </c>
      <c r="D41" s="229"/>
      <c r="E41" s="256">
        <v>0</v>
      </c>
      <c r="F41" s="256">
        <v>0</v>
      </c>
      <c r="G41" s="256">
        <v>0</v>
      </c>
      <c r="H41" s="256">
        <v>0</v>
      </c>
      <c r="I41" s="256">
        <v>0</v>
      </c>
      <c r="J41" s="256">
        <v>0</v>
      </c>
      <c r="K41" s="256">
        <v>0</v>
      </c>
      <c r="L41" s="256">
        <v>0</v>
      </c>
      <c r="M41" s="256">
        <v>0</v>
      </c>
      <c r="N41" s="591">
        <v>-26007</v>
      </c>
      <c r="O41" s="256">
        <v>0</v>
      </c>
      <c r="P41" s="256">
        <v>0</v>
      </c>
      <c r="Q41" s="256">
        <v>0</v>
      </c>
      <c r="R41" s="256">
        <v>0</v>
      </c>
      <c r="S41" s="256">
        <v>0</v>
      </c>
      <c r="T41" s="256">
        <v>0</v>
      </c>
      <c r="U41" s="256">
        <v>0</v>
      </c>
      <c r="V41" s="594">
        <f t="shared" si="2"/>
        <v>-26007</v>
      </c>
      <c r="W41" s="255"/>
      <c r="X41" s="255"/>
      <c r="Y41" s="255"/>
      <c r="Z41" s="255"/>
      <c r="AA41" s="255"/>
      <c r="AB41" s="255"/>
      <c r="AC41" s="255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</row>
    <row r="42" spans="1:45" ht="15.75" customHeight="1">
      <c r="A42" s="228"/>
      <c r="B42" s="148" t="s">
        <v>662</v>
      </c>
      <c r="C42" s="147" t="s">
        <v>293</v>
      </c>
      <c r="D42" s="229"/>
      <c r="E42" s="256">
        <v>0</v>
      </c>
      <c r="F42" s="256">
        <v>0</v>
      </c>
      <c r="G42" s="256">
        <v>0</v>
      </c>
      <c r="H42" s="256">
        <v>0</v>
      </c>
      <c r="I42" s="256">
        <v>4252</v>
      </c>
      <c r="J42" s="256">
        <v>0</v>
      </c>
      <c r="K42" s="256">
        <v>12696</v>
      </c>
      <c r="L42" s="256">
        <v>0</v>
      </c>
      <c r="M42" s="256">
        <v>0</v>
      </c>
      <c r="N42" s="591">
        <v>-16948</v>
      </c>
      <c r="O42" s="256">
        <v>0</v>
      </c>
      <c r="P42" s="256">
        <v>0</v>
      </c>
      <c r="Q42" s="256">
        <v>0</v>
      </c>
      <c r="R42" s="256">
        <v>0</v>
      </c>
      <c r="S42" s="256">
        <v>0</v>
      </c>
      <c r="T42" s="256">
        <v>0</v>
      </c>
      <c r="U42" s="256">
        <v>0</v>
      </c>
      <c r="V42" s="592">
        <f t="shared" si="2"/>
        <v>0</v>
      </c>
      <c r="W42" s="255"/>
      <c r="X42" s="255"/>
      <c r="Y42" s="255"/>
      <c r="Z42" s="255"/>
      <c r="AA42" s="255"/>
      <c r="AB42" s="255"/>
      <c r="AC42" s="255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</row>
    <row r="43" spans="1:45" ht="15.75" customHeight="1">
      <c r="A43" s="228"/>
      <c r="B43" s="148" t="s">
        <v>663</v>
      </c>
      <c r="C43" s="147" t="s">
        <v>275</v>
      </c>
      <c r="D43" s="229"/>
      <c r="E43" s="256">
        <v>0</v>
      </c>
      <c r="F43" s="256">
        <v>0</v>
      </c>
      <c r="G43" s="256">
        <v>0</v>
      </c>
      <c r="H43" s="256">
        <v>0</v>
      </c>
      <c r="I43" s="256">
        <v>0</v>
      </c>
      <c r="J43" s="256">
        <v>0</v>
      </c>
      <c r="K43" s="256">
        <v>591</v>
      </c>
      <c r="L43" s="256">
        <v>0</v>
      </c>
      <c r="M43" s="256">
        <v>0</v>
      </c>
      <c r="N43" s="256">
        <v>0</v>
      </c>
      <c r="O43" s="256">
        <v>0</v>
      </c>
      <c r="P43" s="256">
        <v>0</v>
      </c>
      <c r="Q43" s="256">
        <v>0</v>
      </c>
      <c r="R43" s="256">
        <v>0</v>
      </c>
      <c r="S43" s="256">
        <v>0</v>
      </c>
      <c r="T43" s="256">
        <v>0</v>
      </c>
      <c r="U43" s="256">
        <v>0</v>
      </c>
      <c r="V43" s="592">
        <f t="shared" si="2"/>
        <v>591</v>
      </c>
      <c r="W43" s="255"/>
      <c r="X43" s="255"/>
      <c r="Y43" s="255"/>
      <c r="Z43" s="255"/>
      <c r="AA43" s="255"/>
      <c r="AB43" s="255"/>
      <c r="AC43" s="255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</row>
    <row r="44" spans="1:45" ht="15.75" customHeight="1">
      <c r="A44" s="228"/>
      <c r="B44" s="180"/>
      <c r="C44" s="147"/>
      <c r="D44" s="229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595">
        <f t="shared" si="2"/>
        <v>0</v>
      </c>
      <c r="W44" s="255"/>
      <c r="X44" s="255"/>
      <c r="Y44" s="255"/>
      <c r="Z44" s="255"/>
      <c r="AA44" s="255"/>
      <c r="AB44" s="255"/>
      <c r="AC44" s="255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</row>
    <row r="45" spans="1:45" ht="15.75" customHeight="1">
      <c r="A45" s="228"/>
      <c r="B45" s="165"/>
      <c r="C45" s="234" t="s">
        <v>664</v>
      </c>
      <c r="D45" s="235"/>
      <c r="E45" s="438">
        <f>+E16+E19+E20+E21+E24+E25+E26+E27+E28+E29+E30+E31+E34+E35+E36+E37+E39+E40</f>
        <v>60000</v>
      </c>
      <c r="F45" s="438">
        <f aca="true" t="shared" si="6" ref="F45:U45">+F16+F19+F20+F21+F24+F25+F26+F27+F28+F29+F30+F31+F34+F35+F36+F37+F39+F40</f>
        <v>96788</v>
      </c>
      <c r="G45" s="438">
        <f t="shared" si="6"/>
        <v>0</v>
      </c>
      <c r="H45" s="438">
        <f t="shared" si="6"/>
        <v>0</v>
      </c>
      <c r="I45" s="438">
        <f t="shared" si="6"/>
        <v>9993</v>
      </c>
      <c r="J45" s="438">
        <f t="shared" si="6"/>
        <v>0</v>
      </c>
      <c r="K45" s="438">
        <f t="shared" si="6"/>
        <v>34756</v>
      </c>
      <c r="L45" s="438">
        <f t="shared" si="6"/>
        <v>3269</v>
      </c>
      <c r="M45" s="438">
        <f t="shared" si="6"/>
        <v>32561</v>
      </c>
      <c r="N45" s="601">
        <f t="shared" si="6"/>
        <v>-1042</v>
      </c>
      <c r="O45" s="438">
        <f t="shared" si="6"/>
        <v>0</v>
      </c>
      <c r="P45" s="438">
        <f t="shared" si="6"/>
        <v>0</v>
      </c>
      <c r="Q45" s="438">
        <f t="shared" si="6"/>
        <v>0</v>
      </c>
      <c r="R45" s="438">
        <f t="shared" si="6"/>
        <v>0</v>
      </c>
      <c r="S45" s="438">
        <f t="shared" si="6"/>
        <v>0</v>
      </c>
      <c r="T45" s="438">
        <f t="shared" si="6"/>
        <v>0</v>
      </c>
      <c r="U45" s="438">
        <f t="shared" si="6"/>
        <v>0</v>
      </c>
      <c r="V45" s="434">
        <f t="shared" si="2"/>
        <v>236325</v>
      </c>
      <c r="W45" s="255"/>
      <c r="X45" s="255"/>
      <c r="Y45" s="255"/>
      <c r="Z45" s="255"/>
      <c r="AA45" s="255"/>
      <c r="AB45" s="255"/>
      <c r="AC45" s="255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</row>
    <row r="46" spans="1:45" ht="15.75" customHeight="1">
      <c r="A46" s="236"/>
      <c r="B46" s="237"/>
      <c r="C46" s="238"/>
      <c r="D46" s="239"/>
      <c r="E46" s="267"/>
      <c r="F46" s="268"/>
      <c r="G46" s="268"/>
      <c r="H46" s="267"/>
      <c r="I46" s="267"/>
      <c r="J46" s="267"/>
      <c r="K46" s="267"/>
      <c r="L46" s="267"/>
      <c r="M46" s="269"/>
      <c r="N46" s="270"/>
      <c r="O46" s="267"/>
      <c r="P46" s="271"/>
      <c r="Q46" s="272"/>
      <c r="R46" s="267"/>
      <c r="S46" s="271"/>
      <c r="T46" s="273"/>
      <c r="U46" s="274"/>
      <c r="V46" s="275"/>
      <c r="W46" s="255"/>
      <c r="X46" s="255"/>
      <c r="Y46" s="255"/>
      <c r="Z46" s="255"/>
      <c r="AA46" s="255"/>
      <c r="AB46" s="255"/>
      <c r="AC46" s="255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</row>
    <row r="47" spans="1:47" ht="15.75" customHeight="1">
      <c r="A47" s="228"/>
      <c r="B47" s="165"/>
      <c r="C47" s="245" t="s">
        <v>0</v>
      </c>
      <c r="D47" s="226"/>
      <c r="E47" s="256"/>
      <c r="F47" s="257"/>
      <c r="G47" s="257"/>
      <c r="H47" s="256"/>
      <c r="I47" s="256"/>
      <c r="J47" s="257"/>
      <c r="K47" s="256"/>
      <c r="L47" s="256"/>
      <c r="M47" s="258"/>
      <c r="N47" s="259"/>
      <c r="O47" s="257"/>
      <c r="P47" s="256"/>
      <c r="Q47" s="260"/>
      <c r="R47" s="256"/>
      <c r="S47" s="261"/>
      <c r="T47" s="262"/>
      <c r="U47" s="262"/>
      <c r="V47" s="263"/>
      <c r="W47" s="255"/>
      <c r="X47" s="255"/>
      <c r="Y47" s="255"/>
      <c r="Z47" s="255"/>
      <c r="AA47" s="255"/>
      <c r="AB47" s="255"/>
      <c r="AC47" s="255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</row>
    <row r="48" spans="1:47" ht="15.75" customHeight="1">
      <c r="A48" s="228"/>
      <c r="B48" s="165"/>
      <c r="C48" s="245" t="str">
        <f>+a!F8</f>
        <v>(31/12/2007)</v>
      </c>
      <c r="D48" s="226"/>
      <c r="E48" s="256"/>
      <c r="F48" s="257"/>
      <c r="G48" s="257"/>
      <c r="H48" s="256"/>
      <c r="I48" s="256"/>
      <c r="J48" s="257"/>
      <c r="K48" s="256"/>
      <c r="L48" s="256"/>
      <c r="M48" s="258"/>
      <c r="N48" s="259"/>
      <c r="O48" s="257"/>
      <c r="P48" s="256"/>
      <c r="Q48" s="260"/>
      <c r="R48" s="256"/>
      <c r="S48" s="261"/>
      <c r="T48" s="262"/>
      <c r="U48" s="262"/>
      <c r="V48" s="263"/>
      <c r="W48" s="255"/>
      <c r="X48" s="255"/>
      <c r="Y48" s="255"/>
      <c r="Z48" s="255"/>
      <c r="AA48" s="255"/>
      <c r="AB48" s="255"/>
      <c r="AC48" s="255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</row>
    <row r="49" spans="1:47" ht="15.75" customHeight="1">
      <c r="A49" s="228"/>
      <c r="B49" s="180" t="s">
        <v>15</v>
      </c>
      <c r="C49" s="149" t="s">
        <v>298</v>
      </c>
      <c r="D49" s="229"/>
      <c r="E49" s="436">
        <f>+E45</f>
        <v>60000</v>
      </c>
      <c r="F49" s="436">
        <f aca="true" t="shared" si="7" ref="F49:U49">+F45</f>
        <v>96788</v>
      </c>
      <c r="G49" s="436">
        <f t="shared" si="7"/>
        <v>0</v>
      </c>
      <c r="H49" s="436">
        <f t="shared" si="7"/>
        <v>0</v>
      </c>
      <c r="I49" s="436">
        <f t="shared" si="7"/>
        <v>9993</v>
      </c>
      <c r="J49" s="436">
        <f t="shared" si="7"/>
        <v>0</v>
      </c>
      <c r="K49" s="436">
        <f t="shared" si="7"/>
        <v>34756</v>
      </c>
      <c r="L49" s="436">
        <f t="shared" si="7"/>
        <v>3269</v>
      </c>
      <c r="M49" s="436"/>
      <c r="N49" s="436">
        <f>+M45+N45</f>
        <v>31519</v>
      </c>
      <c r="O49" s="436">
        <f t="shared" si="7"/>
        <v>0</v>
      </c>
      <c r="P49" s="436">
        <f t="shared" si="7"/>
        <v>0</v>
      </c>
      <c r="Q49" s="436">
        <f t="shared" si="7"/>
        <v>0</v>
      </c>
      <c r="R49" s="436">
        <f t="shared" si="7"/>
        <v>0</v>
      </c>
      <c r="S49" s="436">
        <f t="shared" si="7"/>
        <v>0</v>
      </c>
      <c r="T49" s="436">
        <f t="shared" si="7"/>
        <v>0</v>
      </c>
      <c r="U49" s="436">
        <f t="shared" si="7"/>
        <v>0</v>
      </c>
      <c r="V49" s="435">
        <f>SUM(E49:U49)</f>
        <v>236325</v>
      </c>
      <c r="W49" s="255"/>
      <c r="X49" s="255"/>
      <c r="Y49" s="255"/>
      <c r="Z49" s="255"/>
      <c r="AA49" s="255"/>
      <c r="AB49" s="255"/>
      <c r="AC49" s="255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</row>
    <row r="50" spans="1:47" ht="15.75" customHeight="1">
      <c r="A50" s="228"/>
      <c r="B50" s="180"/>
      <c r="C50" s="149"/>
      <c r="D50" s="229"/>
      <c r="E50" s="256"/>
      <c r="F50" s="257"/>
      <c r="G50" s="257"/>
      <c r="H50" s="256"/>
      <c r="I50" s="256"/>
      <c r="J50" s="257"/>
      <c r="K50" s="256"/>
      <c r="L50" s="256"/>
      <c r="M50" s="258"/>
      <c r="N50" s="259"/>
      <c r="O50" s="257"/>
      <c r="P50" s="256"/>
      <c r="Q50" s="260"/>
      <c r="R50" s="256"/>
      <c r="S50" s="261"/>
      <c r="T50" s="262"/>
      <c r="U50" s="262"/>
      <c r="V50" s="435"/>
      <c r="W50" s="255"/>
      <c r="X50" s="255"/>
      <c r="Y50" s="255"/>
      <c r="Z50" s="255"/>
      <c r="AA50" s="255"/>
      <c r="AB50" s="255"/>
      <c r="AC50" s="255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</row>
    <row r="51" spans="1:47" ht="15.75" customHeight="1">
      <c r="A51" s="228"/>
      <c r="B51" s="232"/>
      <c r="C51" s="147" t="s">
        <v>474</v>
      </c>
      <c r="D51" s="231"/>
      <c r="E51" s="256"/>
      <c r="F51" s="257"/>
      <c r="G51" s="257"/>
      <c r="H51" s="256"/>
      <c r="I51" s="256"/>
      <c r="J51" s="257"/>
      <c r="K51" s="256"/>
      <c r="L51" s="256"/>
      <c r="M51" s="258"/>
      <c r="N51" s="259"/>
      <c r="O51" s="259"/>
      <c r="P51" s="258"/>
      <c r="Q51" s="265"/>
      <c r="R51" s="258"/>
      <c r="S51" s="264"/>
      <c r="T51" s="266"/>
      <c r="U51" s="266"/>
      <c r="V51" s="435"/>
      <c r="W51" s="255"/>
      <c r="X51" s="255"/>
      <c r="Y51" s="255"/>
      <c r="Z51" s="255"/>
      <c r="AA51" s="255"/>
      <c r="AB51" s="255"/>
      <c r="AC51" s="255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</row>
    <row r="52" spans="1:45" ht="15.75" customHeight="1">
      <c r="A52" s="228"/>
      <c r="B52" s="180" t="s">
        <v>20</v>
      </c>
      <c r="C52" s="147" t="s">
        <v>473</v>
      </c>
      <c r="D52" s="231"/>
      <c r="E52" s="256">
        <v>0</v>
      </c>
      <c r="F52" s="256">
        <v>0</v>
      </c>
      <c r="G52" s="256">
        <v>0</v>
      </c>
      <c r="H52" s="256">
        <v>0</v>
      </c>
      <c r="I52" s="256">
        <v>0</v>
      </c>
      <c r="J52" s="256">
        <v>0</v>
      </c>
      <c r="K52" s="256">
        <v>0</v>
      </c>
      <c r="L52" s="256">
        <v>0</v>
      </c>
      <c r="M52" s="256">
        <v>0</v>
      </c>
      <c r="N52" s="256">
        <v>0</v>
      </c>
      <c r="O52" s="256">
        <v>0</v>
      </c>
      <c r="P52" s="256">
        <v>0</v>
      </c>
      <c r="Q52" s="256">
        <v>0</v>
      </c>
      <c r="R52" s="256">
        <v>0</v>
      </c>
      <c r="S52" s="256">
        <v>0</v>
      </c>
      <c r="T52" s="256">
        <v>0</v>
      </c>
      <c r="U52" s="256">
        <v>0</v>
      </c>
      <c r="V52" s="441">
        <f aca="true" t="shared" si="8" ref="V52:V75">SUM(E52:U52)</f>
        <v>0</v>
      </c>
      <c r="W52" s="255"/>
      <c r="X52" s="255"/>
      <c r="Y52" s="255"/>
      <c r="Z52" s="255"/>
      <c r="AA52" s="255"/>
      <c r="AB52" s="255"/>
      <c r="AC52" s="255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</row>
    <row r="53" spans="1:45" ht="15.75" customHeight="1">
      <c r="A53" s="228"/>
      <c r="B53" s="165" t="s">
        <v>19</v>
      </c>
      <c r="C53" s="147" t="s">
        <v>634</v>
      </c>
      <c r="D53" s="229"/>
      <c r="E53" s="258">
        <v>0</v>
      </c>
      <c r="F53" s="258">
        <v>0</v>
      </c>
      <c r="G53" s="258">
        <v>0</v>
      </c>
      <c r="H53" s="258">
        <v>0</v>
      </c>
      <c r="I53" s="258">
        <v>0</v>
      </c>
      <c r="J53" s="258">
        <v>0</v>
      </c>
      <c r="K53" s="258">
        <v>0</v>
      </c>
      <c r="L53" s="258">
        <v>0</v>
      </c>
      <c r="M53" s="258">
        <v>0</v>
      </c>
      <c r="N53" s="258">
        <v>0</v>
      </c>
      <c r="O53" s="258">
        <v>0</v>
      </c>
      <c r="P53" s="258">
        <v>0</v>
      </c>
      <c r="Q53" s="258">
        <v>0</v>
      </c>
      <c r="R53" s="258">
        <v>0</v>
      </c>
      <c r="S53" s="258">
        <v>0</v>
      </c>
      <c r="T53" s="258">
        <v>0</v>
      </c>
      <c r="U53" s="258">
        <v>0</v>
      </c>
      <c r="V53" s="441">
        <f t="shared" si="8"/>
        <v>0</v>
      </c>
      <c r="W53" s="255"/>
      <c r="X53" s="255"/>
      <c r="Y53" s="255"/>
      <c r="Z53" s="255"/>
      <c r="AA53" s="255"/>
      <c r="AB53" s="255"/>
      <c r="AC53" s="255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</row>
    <row r="54" spans="1:45" ht="15.75" customHeight="1">
      <c r="A54" s="228"/>
      <c r="B54" s="165" t="s">
        <v>18</v>
      </c>
      <c r="C54" s="147" t="s">
        <v>456</v>
      </c>
      <c r="D54" s="229"/>
      <c r="E54" s="437">
        <f>SUM(E55:E56)</f>
        <v>0</v>
      </c>
      <c r="F54" s="437">
        <f aca="true" t="shared" si="9" ref="F54:U54">SUM(F55:F56)</f>
        <v>0</v>
      </c>
      <c r="G54" s="437">
        <f t="shared" si="9"/>
        <v>0</v>
      </c>
      <c r="H54" s="437">
        <f t="shared" si="9"/>
        <v>0</v>
      </c>
      <c r="I54" s="437">
        <f t="shared" si="9"/>
        <v>0</v>
      </c>
      <c r="J54" s="437">
        <f t="shared" si="9"/>
        <v>0</v>
      </c>
      <c r="K54" s="437">
        <f t="shared" si="9"/>
        <v>0</v>
      </c>
      <c r="L54" s="437">
        <f t="shared" si="9"/>
        <v>0</v>
      </c>
      <c r="M54" s="437">
        <f t="shared" si="9"/>
        <v>0</v>
      </c>
      <c r="N54" s="437">
        <f t="shared" si="9"/>
        <v>0</v>
      </c>
      <c r="O54" s="437">
        <f t="shared" si="9"/>
        <v>0</v>
      </c>
      <c r="P54" s="437">
        <f t="shared" si="9"/>
        <v>0</v>
      </c>
      <c r="Q54" s="437">
        <f t="shared" si="9"/>
        <v>0</v>
      </c>
      <c r="R54" s="437">
        <f t="shared" si="9"/>
        <v>0</v>
      </c>
      <c r="S54" s="437">
        <f t="shared" si="9"/>
        <v>0</v>
      </c>
      <c r="T54" s="437">
        <f t="shared" si="9"/>
        <v>0</v>
      </c>
      <c r="U54" s="437">
        <f t="shared" si="9"/>
        <v>0</v>
      </c>
      <c r="V54" s="435">
        <f t="shared" si="8"/>
        <v>0</v>
      </c>
      <c r="W54" s="255"/>
      <c r="X54" s="255"/>
      <c r="Y54" s="255"/>
      <c r="Z54" s="255"/>
      <c r="AA54" s="255"/>
      <c r="AB54" s="255"/>
      <c r="AC54" s="255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</row>
    <row r="55" spans="1:45" ht="15.75" customHeight="1">
      <c r="A55" s="228"/>
      <c r="B55" s="148" t="s">
        <v>61</v>
      </c>
      <c r="C55" s="147" t="s">
        <v>635</v>
      </c>
      <c r="D55" s="229"/>
      <c r="E55" s="258">
        <v>0</v>
      </c>
      <c r="F55" s="258">
        <v>0</v>
      </c>
      <c r="G55" s="258">
        <v>0</v>
      </c>
      <c r="H55" s="258">
        <v>0</v>
      </c>
      <c r="I55" s="258">
        <v>0</v>
      </c>
      <c r="J55" s="258">
        <v>0</v>
      </c>
      <c r="K55" s="258">
        <v>0</v>
      </c>
      <c r="L55" s="258">
        <v>0</v>
      </c>
      <c r="M55" s="258">
        <v>0</v>
      </c>
      <c r="N55" s="258">
        <v>0</v>
      </c>
      <c r="O55" s="258">
        <v>0</v>
      </c>
      <c r="P55" s="258">
        <v>0</v>
      </c>
      <c r="Q55" s="258">
        <v>0</v>
      </c>
      <c r="R55" s="258">
        <v>0</v>
      </c>
      <c r="S55" s="258">
        <v>0</v>
      </c>
      <c r="T55" s="258">
        <v>0</v>
      </c>
      <c r="U55" s="258">
        <v>0</v>
      </c>
      <c r="V55" s="441">
        <f t="shared" si="8"/>
        <v>0</v>
      </c>
      <c r="W55" s="255"/>
      <c r="X55" s="255"/>
      <c r="Y55" s="255"/>
      <c r="Z55" s="255"/>
      <c r="AA55" s="255"/>
      <c r="AB55" s="255"/>
      <c r="AC55" s="255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</row>
    <row r="56" spans="1:45" ht="15.75" customHeight="1">
      <c r="A56" s="228"/>
      <c r="B56" s="148" t="s">
        <v>62</v>
      </c>
      <c r="C56" s="147" t="s">
        <v>636</v>
      </c>
      <c r="D56" s="229"/>
      <c r="E56" s="258">
        <v>0</v>
      </c>
      <c r="F56" s="258">
        <v>0</v>
      </c>
      <c r="G56" s="258">
        <v>0</v>
      </c>
      <c r="H56" s="258">
        <v>0</v>
      </c>
      <c r="I56" s="258">
        <v>0</v>
      </c>
      <c r="J56" s="258">
        <v>0</v>
      </c>
      <c r="K56" s="258">
        <v>0</v>
      </c>
      <c r="L56" s="258">
        <v>0</v>
      </c>
      <c r="M56" s="258">
        <v>0</v>
      </c>
      <c r="N56" s="258">
        <v>0</v>
      </c>
      <c r="O56" s="258">
        <v>0</v>
      </c>
      <c r="P56" s="258">
        <v>0</v>
      </c>
      <c r="Q56" s="258">
        <v>0</v>
      </c>
      <c r="R56" s="258">
        <v>0</v>
      </c>
      <c r="S56" s="258">
        <v>0</v>
      </c>
      <c r="T56" s="258">
        <v>0</v>
      </c>
      <c r="U56" s="258">
        <v>0</v>
      </c>
      <c r="V56" s="441">
        <f t="shared" si="8"/>
        <v>0</v>
      </c>
      <c r="W56" s="255"/>
      <c r="X56" s="255"/>
      <c r="Y56" s="255"/>
      <c r="Z56" s="255"/>
      <c r="AA56" s="255"/>
      <c r="AB56" s="255"/>
      <c r="AC56" s="255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</row>
    <row r="57" spans="1:45" ht="15.75" customHeight="1">
      <c r="A57" s="228"/>
      <c r="B57" s="165" t="s">
        <v>17</v>
      </c>
      <c r="C57" s="147" t="s">
        <v>649</v>
      </c>
      <c r="D57" s="229"/>
      <c r="E57" s="258">
        <v>0</v>
      </c>
      <c r="F57" s="258">
        <v>0</v>
      </c>
      <c r="G57" s="258">
        <v>0</v>
      </c>
      <c r="H57" s="258">
        <v>0</v>
      </c>
      <c r="I57" s="258">
        <v>0</v>
      </c>
      <c r="J57" s="258">
        <v>0</v>
      </c>
      <c r="K57" s="258">
        <v>0</v>
      </c>
      <c r="L57" s="258">
        <v>0</v>
      </c>
      <c r="M57" s="258">
        <v>0</v>
      </c>
      <c r="N57" s="258">
        <v>0</v>
      </c>
      <c r="O57" s="258">
        <v>0</v>
      </c>
      <c r="P57" s="258">
        <v>0</v>
      </c>
      <c r="Q57" s="258">
        <v>0</v>
      </c>
      <c r="R57" s="258">
        <v>0</v>
      </c>
      <c r="S57" s="258">
        <v>0</v>
      </c>
      <c r="T57" s="258">
        <v>0</v>
      </c>
      <c r="U57" s="258">
        <v>0</v>
      </c>
      <c r="V57" s="441">
        <f t="shared" si="8"/>
        <v>0</v>
      </c>
      <c r="W57" s="255"/>
      <c r="X57" s="255"/>
      <c r="Y57" s="255"/>
      <c r="Z57" s="255"/>
      <c r="AA57" s="255"/>
      <c r="AB57" s="255"/>
      <c r="AC57" s="255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</row>
    <row r="58" spans="1:45" ht="15.75" customHeight="1">
      <c r="A58" s="228"/>
      <c r="B58" s="165" t="s">
        <v>22</v>
      </c>
      <c r="C58" s="147" t="s">
        <v>648</v>
      </c>
      <c r="D58" s="229"/>
      <c r="E58" s="258">
        <v>0</v>
      </c>
      <c r="F58" s="258">
        <v>0</v>
      </c>
      <c r="G58" s="258">
        <v>0</v>
      </c>
      <c r="H58" s="258">
        <v>0</v>
      </c>
      <c r="I58" s="258">
        <v>0</v>
      </c>
      <c r="J58" s="258">
        <v>0</v>
      </c>
      <c r="K58" s="258">
        <v>0</v>
      </c>
      <c r="L58" s="258">
        <v>0</v>
      </c>
      <c r="M58" s="258">
        <v>0</v>
      </c>
      <c r="N58" s="258">
        <v>0</v>
      </c>
      <c r="O58" s="258">
        <v>0</v>
      </c>
      <c r="P58" s="258">
        <v>0</v>
      </c>
      <c r="Q58" s="258">
        <v>0</v>
      </c>
      <c r="R58" s="258">
        <v>0</v>
      </c>
      <c r="S58" s="258">
        <v>0</v>
      </c>
      <c r="T58" s="258">
        <v>0</v>
      </c>
      <c r="U58" s="258">
        <v>0</v>
      </c>
      <c r="V58" s="441">
        <f t="shared" si="8"/>
        <v>0</v>
      </c>
      <c r="W58" s="255"/>
      <c r="X58" s="255"/>
      <c r="Y58" s="255"/>
      <c r="Z58" s="255"/>
      <c r="AA58" s="255"/>
      <c r="AB58" s="255"/>
      <c r="AC58" s="255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</row>
    <row r="59" spans="1:45" ht="15.75" customHeight="1">
      <c r="A59" s="228"/>
      <c r="B59" s="180" t="s">
        <v>21</v>
      </c>
      <c r="C59" s="246" t="s">
        <v>681</v>
      </c>
      <c r="D59" s="231"/>
      <c r="E59" s="258">
        <v>0</v>
      </c>
      <c r="F59" s="258">
        <v>0</v>
      </c>
      <c r="G59" s="258">
        <v>0</v>
      </c>
      <c r="H59" s="258">
        <v>0</v>
      </c>
      <c r="I59" s="258">
        <v>0</v>
      </c>
      <c r="J59" s="258">
        <v>0</v>
      </c>
      <c r="K59" s="258">
        <v>0</v>
      </c>
      <c r="L59" s="258">
        <v>0</v>
      </c>
      <c r="M59" s="258">
        <v>0</v>
      </c>
      <c r="N59" s="258">
        <v>0</v>
      </c>
      <c r="O59" s="258">
        <v>0</v>
      </c>
      <c r="P59" s="258">
        <v>0</v>
      </c>
      <c r="Q59" s="258">
        <v>0</v>
      </c>
      <c r="R59" s="258">
        <v>0</v>
      </c>
      <c r="S59" s="258">
        <v>0</v>
      </c>
      <c r="T59" s="258">
        <v>0</v>
      </c>
      <c r="U59" s="258">
        <v>0</v>
      </c>
      <c r="V59" s="441">
        <f t="shared" si="8"/>
        <v>0</v>
      </c>
      <c r="W59" s="255"/>
      <c r="X59" s="255"/>
      <c r="Y59" s="255"/>
      <c r="Z59" s="255"/>
      <c r="AA59" s="255"/>
      <c r="AB59" s="255"/>
      <c r="AC59" s="255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</row>
    <row r="60" spans="1:45" ht="15.75" customHeight="1">
      <c r="A60" s="228"/>
      <c r="B60" s="180" t="s">
        <v>23</v>
      </c>
      <c r="C60" s="147" t="s">
        <v>297</v>
      </c>
      <c r="D60" s="229"/>
      <c r="E60" s="258">
        <v>0</v>
      </c>
      <c r="F60" s="258">
        <v>0</v>
      </c>
      <c r="G60" s="258">
        <v>0</v>
      </c>
      <c r="H60" s="258">
        <v>0</v>
      </c>
      <c r="I60" s="258">
        <v>0</v>
      </c>
      <c r="J60" s="258">
        <v>0</v>
      </c>
      <c r="K60" s="258">
        <v>0</v>
      </c>
      <c r="L60" s="258">
        <v>0</v>
      </c>
      <c r="M60" s="258">
        <v>0</v>
      </c>
      <c r="N60" s="258">
        <v>0</v>
      </c>
      <c r="O60" s="258">
        <v>0</v>
      </c>
      <c r="P60" s="258">
        <v>0</v>
      </c>
      <c r="Q60" s="258">
        <v>0</v>
      </c>
      <c r="R60" s="258">
        <v>0</v>
      </c>
      <c r="S60" s="258">
        <v>0</v>
      </c>
      <c r="T60" s="258">
        <v>0</v>
      </c>
      <c r="U60" s="258">
        <v>0</v>
      </c>
      <c r="V60" s="441">
        <f t="shared" si="8"/>
        <v>0</v>
      </c>
      <c r="W60" s="255"/>
      <c r="X60" s="255"/>
      <c r="Y60" s="255"/>
      <c r="Z60" s="255"/>
      <c r="AA60" s="255"/>
      <c r="AB60" s="255"/>
      <c r="AC60" s="255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</row>
    <row r="61" spans="1:45" ht="15.75" customHeight="1">
      <c r="A61" s="228"/>
      <c r="B61" s="180" t="s">
        <v>24</v>
      </c>
      <c r="C61" s="147" t="s">
        <v>584</v>
      </c>
      <c r="D61" s="229"/>
      <c r="E61" s="258">
        <v>0</v>
      </c>
      <c r="F61" s="258">
        <v>0</v>
      </c>
      <c r="G61" s="258">
        <v>0</v>
      </c>
      <c r="H61" s="258">
        <v>0</v>
      </c>
      <c r="I61" s="258">
        <v>0</v>
      </c>
      <c r="J61" s="258">
        <v>0</v>
      </c>
      <c r="K61" s="258">
        <v>0</v>
      </c>
      <c r="L61" s="258">
        <v>0</v>
      </c>
      <c r="M61" s="258">
        <v>0</v>
      </c>
      <c r="N61" s="258">
        <v>0</v>
      </c>
      <c r="O61" s="258">
        <v>0</v>
      </c>
      <c r="P61" s="258">
        <v>0</v>
      </c>
      <c r="Q61" s="258">
        <v>0</v>
      </c>
      <c r="R61" s="258">
        <v>0</v>
      </c>
      <c r="S61" s="258">
        <v>0</v>
      </c>
      <c r="T61" s="258">
        <v>0</v>
      </c>
      <c r="U61" s="258">
        <v>0</v>
      </c>
      <c r="V61" s="441">
        <f t="shared" si="8"/>
        <v>0</v>
      </c>
      <c r="W61" s="255"/>
      <c r="X61" s="255"/>
      <c r="Y61" s="255"/>
      <c r="Z61" s="255"/>
      <c r="AA61" s="255"/>
      <c r="AB61" s="255"/>
      <c r="AC61" s="255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</row>
    <row r="62" spans="1:45" ht="15.75" customHeight="1">
      <c r="A62" s="228"/>
      <c r="B62" s="180" t="s">
        <v>25</v>
      </c>
      <c r="C62" s="147" t="s">
        <v>585</v>
      </c>
      <c r="D62" s="229"/>
      <c r="E62" s="258">
        <v>0</v>
      </c>
      <c r="F62" s="258">
        <v>0</v>
      </c>
      <c r="G62" s="258">
        <v>0</v>
      </c>
      <c r="H62" s="258">
        <v>0</v>
      </c>
      <c r="I62" s="258">
        <v>0</v>
      </c>
      <c r="J62" s="258">
        <v>0</v>
      </c>
      <c r="K62" s="258">
        <v>0</v>
      </c>
      <c r="L62" s="258">
        <v>0</v>
      </c>
      <c r="M62" s="258">
        <v>0</v>
      </c>
      <c r="N62" s="258">
        <v>0</v>
      </c>
      <c r="O62" s="258">
        <v>0</v>
      </c>
      <c r="P62" s="258">
        <v>0</v>
      </c>
      <c r="Q62" s="258">
        <v>0</v>
      </c>
      <c r="R62" s="258">
        <v>0</v>
      </c>
      <c r="S62" s="258">
        <v>0</v>
      </c>
      <c r="T62" s="258">
        <v>0</v>
      </c>
      <c r="U62" s="258">
        <v>0</v>
      </c>
      <c r="V62" s="441">
        <f t="shared" si="8"/>
        <v>0</v>
      </c>
      <c r="W62" s="255"/>
      <c r="X62" s="255"/>
      <c r="Y62" s="255"/>
      <c r="Z62" s="255"/>
      <c r="AA62" s="255"/>
      <c r="AB62" s="255"/>
      <c r="AC62" s="255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</row>
    <row r="63" spans="1:47" ht="15.75" customHeight="1">
      <c r="A63" s="228"/>
      <c r="B63" s="180" t="s">
        <v>26</v>
      </c>
      <c r="C63" s="147" t="s">
        <v>586</v>
      </c>
      <c r="D63" s="229"/>
      <c r="E63" s="258">
        <v>0</v>
      </c>
      <c r="F63" s="258">
        <v>0</v>
      </c>
      <c r="G63" s="258">
        <v>0</v>
      </c>
      <c r="H63" s="258">
        <v>0</v>
      </c>
      <c r="I63" s="258">
        <v>0</v>
      </c>
      <c r="J63" s="258">
        <v>0</v>
      </c>
      <c r="K63" s="258">
        <v>0</v>
      </c>
      <c r="L63" s="258">
        <v>0</v>
      </c>
      <c r="M63" s="258">
        <v>0</v>
      </c>
      <c r="N63" s="258">
        <v>0</v>
      </c>
      <c r="O63" s="258">
        <v>0</v>
      </c>
      <c r="P63" s="258">
        <v>0</v>
      </c>
      <c r="Q63" s="258">
        <v>0</v>
      </c>
      <c r="R63" s="258">
        <v>0</v>
      </c>
      <c r="S63" s="258">
        <v>0</v>
      </c>
      <c r="T63" s="258">
        <v>0</v>
      </c>
      <c r="U63" s="258">
        <v>0</v>
      </c>
      <c r="V63" s="441">
        <f t="shared" si="8"/>
        <v>0</v>
      </c>
      <c r="W63" s="255"/>
      <c r="X63" s="255"/>
      <c r="Y63" s="255"/>
      <c r="Z63" s="255"/>
      <c r="AA63" s="255"/>
      <c r="AB63" s="255"/>
      <c r="AC63" s="255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</row>
    <row r="64" spans="1:47" ht="15.75" customHeight="1">
      <c r="A64" s="228"/>
      <c r="B64" s="180" t="s">
        <v>27</v>
      </c>
      <c r="C64" s="147" t="s">
        <v>666</v>
      </c>
      <c r="D64" s="229"/>
      <c r="E64" s="437">
        <f>SUM(E65:E66)</f>
        <v>0</v>
      </c>
      <c r="F64" s="437">
        <f aca="true" t="shared" si="10" ref="F64:U64">SUM(F65:F66)</f>
        <v>0</v>
      </c>
      <c r="G64" s="437">
        <f t="shared" si="10"/>
        <v>0</v>
      </c>
      <c r="H64" s="437">
        <f t="shared" si="10"/>
        <v>0</v>
      </c>
      <c r="I64" s="437">
        <f t="shared" si="10"/>
        <v>0</v>
      </c>
      <c r="J64" s="437">
        <f t="shared" si="10"/>
        <v>0</v>
      </c>
      <c r="K64" s="437">
        <f t="shared" si="10"/>
        <v>0</v>
      </c>
      <c r="L64" s="437">
        <f t="shared" si="10"/>
        <v>0</v>
      </c>
      <c r="M64" s="437">
        <f t="shared" si="10"/>
        <v>0</v>
      </c>
      <c r="N64" s="437">
        <f t="shared" si="10"/>
        <v>0</v>
      </c>
      <c r="O64" s="437">
        <f t="shared" si="10"/>
        <v>0</v>
      </c>
      <c r="P64" s="437">
        <f t="shared" si="10"/>
        <v>0</v>
      </c>
      <c r="Q64" s="437">
        <f t="shared" si="10"/>
        <v>0</v>
      </c>
      <c r="R64" s="437">
        <f t="shared" si="10"/>
        <v>0</v>
      </c>
      <c r="S64" s="437">
        <f t="shared" si="10"/>
        <v>0</v>
      </c>
      <c r="T64" s="437">
        <f t="shared" si="10"/>
        <v>0</v>
      </c>
      <c r="U64" s="437">
        <f t="shared" si="10"/>
        <v>0</v>
      </c>
      <c r="V64" s="435">
        <f t="shared" si="8"/>
        <v>0</v>
      </c>
      <c r="W64" s="255"/>
      <c r="X64" s="255"/>
      <c r="Y64" s="255"/>
      <c r="Z64" s="255"/>
      <c r="AA64" s="255"/>
      <c r="AB64" s="255"/>
      <c r="AC64" s="255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</row>
    <row r="65" spans="1:47" ht="15.75" customHeight="1">
      <c r="A65" s="228"/>
      <c r="B65" s="148" t="s">
        <v>428</v>
      </c>
      <c r="C65" s="147" t="s">
        <v>665</v>
      </c>
      <c r="D65" s="229"/>
      <c r="E65" s="258">
        <v>0</v>
      </c>
      <c r="F65" s="258">
        <v>0</v>
      </c>
      <c r="G65" s="258">
        <v>0</v>
      </c>
      <c r="H65" s="258">
        <v>0</v>
      </c>
      <c r="I65" s="258">
        <v>0</v>
      </c>
      <c r="J65" s="258">
        <v>0</v>
      </c>
      <c r="K65" s="258">
        <v>0</v>
      </c>
      <c r="L65" s="258">
        <v>0</v>
      </c>
      <c r="M65" s="258">
        <v>0</v>
      </c>
      <c r="N65" s="258">
        <v>0</v>
      </c>
      <c r="O65" s="258">
        <v>0</v>
      </c>
      <c r="P65" s="258">
        <v>0</v>
      </c>
      <c r="Q65" s="258">
        <v>0</v>
      </c>
      <c r="R65" s="258">
        <v>0</v>
      </c>
      <c r="S65" s="258">
        <v>0</v>
      </c>
      <c r="T65" s="258">
        <v>0</v>
      </c>
      <c r="U65" s="258">
        <v>0</v>
      </c>
      <c r="V65" s="441">
        <f t="shared" si="8"/>
        <v>0</v>
      </c>
      <c r="W65" s="255"/>
      <c r="X65" s="255"/>
      <c r="Y65" s="255"/>
      <c r="Z65" s="255"/>
      <c r="AA65" s="255"/>
      <c r="AB65" s="255"/>
      <c r="AC65" s="255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</row>
    <row r="66" spans="1:47" ht="15.75" customHeight="1">
      <c r="A66" s="228"/>
      <c r="B66" s="148" t="s">
        <v>431</v>
      </c>
      <c r="C66" s="147" t="s">
        <v>667</v>
      </c>
      <c r="D66" s="229"/>
      <c r="E66" s="258">
        <v>0</v>
      </c>
      <c r="F66" s="258">
        <v>0</v>
      </c>
      <c r="G66" s="258">
        <v>0</v>
      </c>
      <c r="H66" s="258">
        <v>0</v>
      </c>
      <c r="I66" s="258">
        <v>0</v>
      </c>
      <c r="J66" s="258">
        <v>0</v>
      </c>
      <c r="K66" s="258">
        <v>0</v>
      </c>
      <c r="L66" s="258">
        <v>0</v>
      </c>
      <c r="M66" s="258">
        <v>0</v>
      </c>
      <c r="N66" s="258">
        <v>0</v>
      </c>
      <c r="O66" s="258">
        <v>0</v>
      </c>
      <c r="P66" s="258">
        <v>0</v>
      </c>
      <c r="Q66" s="258">
        <v>0</v>
      </c>
      <c r="R66" s="258">
        <v>0</v>
      </c>
      <c r="S66" s="258">
        <v>0</v>
      </c>
      <c r="T66" s="258">
        <v>0</v>
      </c>
      <c r="U66" s="258">
        <v>0</v>
      </c>
      <c r="V66" s="441">
        <f t="shared" si="8"/>
        <v>0</v>
      </c>
      <c r="W66" s="255"/>
      <c r="X66" s="255"/>
      <c r="Y66" s="255"/>
      <c r="Z66" s="255"/>
      <c r="AA66" s="255"/>
      <c r="AB66" s="255"/>
      <c r="AC66" s="255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</row>
    <row r="67" spans="1:47" ht="15.75" customHeight="1">
      <c r="A67" s="228"/>
      <c r="B67" s="165" t="s">
        <v>28</v>
      </c>
      <c r="C67" s="174" t="s">
        <v>668</v>
      </c>
      <c r="D67" s="231"/>
      <c r="E67" s="258">
        <v>0</v>
      </c>
      <c r="F67" s="258">
        <v>0</v>
      </c>
      <c r="G67" s="258">
        <v>0</v>
      </c>
      <c r="H67" s="258">
        <v>0</v>
      </c>
      <c r="I67" s="258">
        <v>0</v>
      </c>
      <c r="J67" s="258">
        <v>0</v>
      </c>
      <c r="K67" s="258">
        <v>0</v>
      </c>
      <c r="L67" s="258">
        <v>0</v>
      </c>
      <c r="M67" s="258">
        <v>0</v>
      </c>
      <c r="N67" s="258">
        <v>0</v>
      </c>
      <c r="O67" s="258">
        <v>0</v>
      </c>
      <c r="P67" s="258">
        <v>0</v>
      </c>
      <c r="Q67" s="258">
        <v>0</v>
      </c>
      <c r="R67" s="258">
        <v>0</v>
      </c>
      <c r="S67" s="258">
        <v>0</v>
      </c>
      <c r="T67" s="258">
        <v>0</v>
      </c>
      <c r="U67" s="258">
        <v>0</v>
      </c>
      <c r="V67" s="441">
        <f t="shared" si="8"/>
        <v>0</v>
      </c>
      <c r="W67" s="255"/>
      <c r="X67" s="255"/>
      <c r="Y67" s="255"/>
      <c r="Z67" s="255"/>
      <c r="AA67" s="255"/>
      <c r="AB67" s="255"/>
      <c r="AC67" s="255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</row>
    <row r="68" spans="1:47" ht="15.75" customHeight="1">
      <c r="A68" s="228"/>
      <c r="B68" s="165" t="s">
        <v>29</v>
      </c>
      <c r="C68" s="174" t="s">
        <v>119</v>
      </c>
      <c r="D68" s="231"/>
      <c r="E68" s="258">
        <v>0</v>
      </c>
      <c r="F68" s="258">
        <v>0</v>
      </c>
      <c r="G68" s="258">
        <v>0</v>
      </c>
      <c r="H68" s="258">
        <v>0</v>
      </c>
      <c r="I68" s="258">
        <v>0</v>
      </c>
      <c r="J68" s="258">
        <v>0</v>
      </c>
      <c r="K68" s="258">
        <v>0</v>
      </c>
      <c r="L68" s="258">
        <v>0</v>
      </c>
      <c r="M68" s="258">
        <v>0</v>
      </c>
      <c r="N68" s="258">
        <v>0</v>
      </c>
      <c r="O68" s="258">
        <v>0</v>
      </c>
      <c r="P68" s="258">
        <v>0</v>
      </c>
      <c r="Q68" s="258">
        <v>0</v>
      </c>
      <c r="R68" s="258">
        <v>0</v>
      </c>
      <c r="S68" s="258">
        <v>0</v>
      </c>
      <c r="T68" s="258">
        <v>0</v>
      </c>
      <c r="U68" s="258">
        <v>0</v>
      </c>
      <c r="V68" s="441">
        <f t="shared" si="8"/>
        <v>0</v>
      </c>
      <c r="W68" s="255"/>
      <c r="X68" s="255"/>
      <c r="Y68" s="255"/>
      <c r="Z68" s="255"/>
      <c r="AA68" s="255"/>
      <c r="AB68" s="255"/>
      <c r="AC68" s="255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</row>
    <row r="69" spans="1:47" ht="15.75" customHeight="1">
      <c r="A69" s="228"/>
      <c r="B69" s="165" t="s">
        <v>30</v>
      </c>
      <c r="C69" s="147" t="s">
        <v>295</v>
      </c>
      <c r="D69" s="231"/>
      <c r="E69" s="258">
        <v>0</v>
      </c>
      <c r="F69" s="258">
        <v>0</v>
      </c>
      <c r="G69" s="258">
        <v>0</v>
      </c>
      <c r="H69" s="258">
        <v>0</v>
      </c>
      <c r="I69" s="258">
        <v>0</v>
      </c>
      <c r="J69" s="258">
        <v>0</v>
      </c>
      <c r="K69" s="258">
        <v>0</v>
      </c>
      <c r="L69" s="258">
        <v>0</v>
      </c>
      <c r="M69" s="258">
        <v>0</v>
      </c>
      <c r="N69" s="258">
        <v>0</v>
      </c>
      <c r="O69" s="258">
        <v>0</v>
      </c>
      <c r="P69" s="258">
        <v>0</v>
      </c>
      <c r="Q69" s="258">
        <v>0</v>
      </c>
      <c r="R69" s="258">
        <v>0</v>
      </c>
      <c r="S69" s="258">
        <v>0</v>
      </c>
      <c r="T69" s="258">
        <v>0</v>
      </c>
      <c r="U69" s="258">
        <v>0</v>
      </c>
      <c r="V69" s="441">
        <f t="shared" si="8"/>
        <v>0</v>
      </c>
      <c r="W69" s="255"/>
      <c r="X69" s="255"/>
      <c r="Y69" s="255"/>
      <c r="Z69" s="255"/>
      <c r="AA69" s="255"/>
      <c r="AB69" s="255"/>
      <c r="AC69" s="255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</row>
    <row r="70" spans="1:47" ht="15.75" customHeight="1">
      <c r="A70" s="228"/>
      <c r="B70" s="180" t="s">
        <v>31</v>
      </c>
      <c r="C70" s="147" t="s">
        <v>2</v>
      </c>
      <c r="D70" s="231"/>
      <c r="E70" s="258">
        <v>0</v>
      </c>
      <c r="F70" s="258">
        <v>0</v>
      </c>
      <c r="G70" s="258">
        <v>0</v>
      </c>
      <c r="H70" s="258">
        <v>0</v>
      </c>
      <c r="I70" s="258">
        <v>0</v>
      </c>
      <c r="J70" s="258">
        <v>0</v>
      </c>
      <c r="K70" s="258">
        <v>0</v>
      </c>
      <c r="L70" s="258">
        <v>0</v>
      </c>
      <c r="M70" s="258">
        <v>0</v>
      </c>
      <c r="N70" s="258">
        <v>0</v>
      </c>
      <c r="O70" s="258">
        <v>0</v>
      </c>
      <c r="P70" s="258">
        <v>0</v>
      </c>
      <c r="Q70" s="258">
        <v>0</v>
      </c>
      <c r="R70" s="258">
        <v>0</v>
      </c>
      <c r="S70" s="258">
        <v>0</v>
      </c>
      <c r="T70" s="258">
        <v>0</v>
      </c>
      <c r="U70" s="258">
        <v>0</v>
      </c>
      <c r="V70" s="441">
        <f t="shared" si="8"/>
        <v>0</v>
      </c>
      <c r="W70" s="255"/>
      <c r="X70" s="255"/>
      <c r="Y70" s="255"/>
      <c r="Z70" s="255"/>
      <c r="AA70" s="255"/>
      <c r="AB70" s="255"/>
      <c r="AC70" s="255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</row>
    <row r="71" spans="1:47" ht="15.75" customHeight="1">
      <c r="A71" s="228"/>
      <c r="B71" s="180" t="s">
        <v>32</v>
      </c>
      <c r="C71" s="147" t="s">
        <v>290</v>
      </c>
      <c r="D71" s="231"/>
      <c r="E71" s="258">
        <v>0</v>
      </c>
      <c r="F71" s="258">
        <v>0</v>
      </c>
      <c r="G71" s="258">
        <v>0</v>
      </c>
      <c r="H71" s="258">
        <v>0</v>
      </c>
      <c r="I71" s="258">
        <v>0</v>
      </c>
      <c r="J71" s="258">
        <v>0</v>
      </c>
      <c r="K71" s="258">
        <v>0</v>
      </c>
      <c r="L71" s="258">
        <v>0</v>
      </c>
      <c r="M71" s="258">
        <f>+p!G73</f>
        <v>39020</v>
      </c>
      <c r="N71" s="258">
        <v>0</v>
      </c>
      <c r="O71" s="258">
        <v>0</v>
      </c>
      <c r="P71" s="258">
        <v>0</v>
      </c>
      <c r="Q71" s="258">
        <v>0</v>
      </c>
      <c r="R71" s="258">
        <v>0</v>
      </c>
      <c r="S71" s="258">
        <v>0</v>
      </c>
      <c r="T71" s="258">
        <v>0</v>
      </c>
      <c r="U71" s="258">
        <v>0</v>
      </c>
      <c r="V71" s="441">
        <f t="shared" si="8"/>
        <v>39020</v>
      </c>
      <c r="W71" s="255"/>
      <c r="X71" s="255"/>
      <c r="Y71" s="255"/>
      <c r="Z71" s="255"/>
      <c r="AA71" s="255"/>
      <c r="AB71" s="255"/>
      <c r="AC71" s="255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</row>
    <row r="72" spans="1:47" ht="15.75" customHeight="1">
      <c r="A72" s="228"/>
      <c r="B72" s="180" t="s">
        <v>33</v>
      </c>
      <c r="C72" s="147" t="s">
        <v>291</v>
      </c>
      <c r="D72" s="231"/>
      <c r="E72" s="437">
        <f>SUM(E73:E75)</f>
        <v>0</v>
      </c>
      <c r="F72" s="437">
        <f aca="true" t="shared" si="11" ref="F72:U72">SUM(F73:F75)</f>
        <v>0</v>
      </c>
      <c r="G72" s="437">
        <f t="shared" si="11"/>
        <v>0</v>
      </c>
      <c r="H72" s="437">
        <f t="shared" si="11"/>
        <v>0</v>
      </c>
      <c r="I72" s="437">
        <f t="shared" si="11"/>
        <v>1927</v>
      </c>
      <c r="J72" s="437">
        <f t="shared" si="11"/>
        <v>0</v>
      </c>
      <c r="K72" s="437">
        <f t="shared" si="11"/>
        <v>7771</v>
      </c>
      <c r="L72" s="437">
        <f t="shared" si="11"/>
        <v>0</v>
      </c>
      <c r="M72" s="437">
        <f t="shared" si="11"/>
        <v>0</v>
      </c>
      <c r="N72" s="593">
        <f t="shared" si="11"/>
        <v>-31519</v>
      </c>
      <c r="O72" s="437">
        <f t="shared" si="11"/>
        <v>0</v>
      </c>
      <c r="P72" s="437">
        <f t="shared" si="11"/>
        <v>0</v>
      </c>
      <c r="Q72" s="437">
        <f t="shared" si="11"/>
        <v>0</v>
      </c>
      <c r="R72" s="437">
        <f t="shared" si="11"/>
        <v>0</v>
      </c>
      <c r="S72" s="437">
        <f t="shared" si="11"/>
        <v>0</v>
      </c>
      <c r="T72" s="437">
        <f t="shared" si="11"/>
        <v>0</v>
      </c>
      <c r="U72" s="437">
        <f t="shared" si="11"/>
        <v>0</v>
      </c>
      <c r="V72" s="593">
        <f t="shared" si="8"/>
        <v>-21821</v>
      </c>
      <c r="W72" s="255"/>
      <c r="X72" s="255"/>
      <c r="Y72" s="255"/>
      <c r="Z72" s="255"/>
      <c r="AA72" s="255"/>
      <c r="AB72" s="255"/>
      <c r="AC72" s="255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</row>
    <row r="73" spans="1:47" ht="15.75" customHeight="1">
      <c r="A73" s="228"/>
      <c r="B73" s="247" t="s">
        <v>421</v>
      </c>
      <c r="C73" s="147" t="s">
        <v>292</v>
      </c>
      <c r="D73" s="231"/>
      <c r="E73" s="258">
        <v>0</v>
      </c>
      <c r="F73" s="258">
        <v>0</v>
      </c>
      <c r="G73" s="258">
        <v>0</v>
      </c>
      <c r="H73" s="258">
        <v>0</v>
      </c>
      <c r="I73" s="258">
        <v>0</v>
      </c>
      <c r="J73" s="258">
        <v>0</v>
      </c>
      <c r="K73" s="258">
        <v>0</v>
      </c>
      <c r="L73" s="258">
        <v>0</v>
      </c>
      <c r="M73" s="258">
        <v>0</v>
      </c>
      <c r="N73" s="594">
        <v>-22266</v>
      </c>
      <c r="O73" s="258">
        <v>0</v>
      </c>
      <c r="P73" s="258">
        <v>0</v>
      </c>
      <c r="Q73" s="258">
        <v>0</v>
      </c>
      <c r="R73" s="258">
        <v>0</v>
      </c>
      <c r="S73" s="258">
        <v>0</v>
      </c>
      <c r="T73" s="258">
        <v>0</v>
      </c>
      <c r="U73" s="258">
        <v>0</v>
      </c>
      <c r="V73" s="594">
        <f t="shared" si="8"/>
        <v>-22266</v>
      </c>
      <c r="W73" s="255"/>
      <c r="X73" s="255"/>
      <c r="Y73" s="255"/>
      <c r="Z73" s="255"/>
      <c r="AA73" s="255"/>
      <c r="AB73" s="255"/>
      <c r="AC73" s="255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</row>
    <row r="74" spans="1:47" ht="15.75" customHeight="1">
      <c r="A74" s="228"/>
      <c r="B74" s="247" t="s">
        <v>422</v>
      </c>
      <c r="C74" s="147" t="s">
        <v>293</v>
      </c>
      <c r="D74" s="231"/>
      <c r="E74" s="258">
        <v>0</v>
      </c>
      <c r="F74" s="258">
        <v>0</v>
      </c>
      <c r="G74" s="258">
        <v>0</v>
      </c>
      <c r="H74" s="258">
        <v>0</v>
      </c>
      <c r="I74" s="258">
        <v>1927</v>
      </c>
      <c r="J74" s="258">
        <v>0</v>
      </c>
      <c r="K74" s="258">
        <v>7326</v>
      </c>
      <c r="L74" s="258">
        <v>0</v>
      </c>
      <c r="M74" s="258">
        <v>0</v>
      </c>
      <c r="N74" s="594">
        <v>-9253</v>
      </c>
      <c r="O74" s="258">
        <v>0</v>
      </c>
      <c r="P74" s="258">
        <v>0</v>
      </c>
      <c r="Q74" s="258">
        <v>0</v>
      </c>
      <c r="R74" s="258">
        <v>0</v>
      </c>
      <c r="S74" s="258">
        <v>0</v>
      </c>
      <c r="T74" s="258">
        <v>0</v>
      </c>
      <c r="U74" s="258">
        <v>0</v>
      </c>
      <c r="V74" s="594">
        <f t="shared" si="8"/>
        <v>0</v>
      </c>
      <c r="W74" s="255"/>
      <c r="X74" s="255"/>
      <c r="Y74" s="255"/>
      <c r="Z74" s="255"/>
      <c r="AA74" s="255"/>
      <c r="AB74" s="255"/>
      <c r="AC74" s="255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</row>
    <row r="75" spans="1:47" ht="15.75" customHeight="1">
      <c r="A75" s="228"/>
      <c r="B75" s="247" t="s">
        <v>617</v>
      </c>
      <c r="C75" s="147" t="s">
        <v>275</v>
      </c>
      <c r="D75" s="230"/>
      <c r="E75" s="258">
        <v>0</v>
      </c>
      <c r="F75" s="258">
        <v>0</v>
      </c>
      <c r="G75" s="258">
        <v>0</v>
      </c>
      <c r="H75" s="258">
        <v>0</v>
      </c>
      <c r="I75" s="258">
        <v>0</v>
      </c>
      <c r="J75" s="258">
        <v>0</v>
      </c>
      <c r="K75" s="258">
        <v>445</v>
      </c>
      <c r="L75" s="258">
        <v>0</v>
      </c>
      <c r="M75" s="258">
        <v>0</v>
      </c>
      <c r="N75" s="258">
        <v>0</v>
      </c>
      <c r="O75" s="258">
        <v>0</v>
      </c>
      <c r="P75" s="258">
        <v>0</v>
      </c>
      <c r="Q75" s="258">
        <v>0</v>
      </c>
      <c r="R75" s="258">
        <v>0</v>
      </c>
      <c r="S75" s="258">
        <v>0</v>
      </c>
      <c r="T75" s="258">
        <v>0</v>
      </c>
      <c r="U75" s="258">
        <v>0</v>
      </c>
      <c r="V75" s="441">
        <f t="shared" si="8"/>
        <v>445</v>
      </c>
      <c r="W75" s="255"/>
      <c r="X75" s="255"/>
      <c r="Y75" s="255"/>
      <c r="Z75" s="255"/>
      <c r="AA75" s="255"/>
      <c r="AB75" s="255"/>
      <c r="AC75" s="255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</row>
    <row r="76" spans="1:47" ht="15.75" customHeight="1">
      <c r="A76" s="228"/>
      <c r="B76" s="180"/>
      <c r="C76" s="147"/>
      <c r="D76" s="231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441"/>
      <c r="W76" s="255"/>
      <c r="X76" s="255"/>
      <c r="Y76" s="255"/>
      <c r="Z76" s="255"/>
      <c r="AA76" s="255"/>
      <c r="AB76" s="255"/>
      <c r="AC76" s="255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</row>
    <row r="77" spans="1:47" ht="15.75" customHeight="1">
      <c r="A77" s="236"/>
      <c r="B77" s="237"/>
      <c r="C77" s="240" t="s">
        <v>669</v>
      </c>
      <c r="D77" s="241"/>
      <c r="E77" s="440">
        <f>+E49+E51+E53+E54+E57+E58+E59+E60+E61+E62+E63+E64+E67+E68+E69+E70+E71+E72</f>
        <v>60000</v>
      </c>
      <c r="F77" s="440">
        <f aca="true" t="shared" si="12" ref="F77:U77">+F49+F51+F53+F54+F57+F58+F59+F60+F61+F62+F63+F64+F67+F68+F69+F70+F71+F72</f>
        <v>96788</v>
      </c>
      <c r="G77" s="440">
        <f t="shared" si="12"/>
        <v>0</v>
      </c>
      <c r="H77" s="440">
        <f t="shared" si="12"/>
        <v>0</v>
      </c>
      <c r="I77" s="440">
        <f t="shared" si="12"/>
        <v>11920</v>
      </c>
      <c r="J77" s="440">
        <f t="shared" si="12"/>
        <v>0</v>
      </c>
      <c r="K77" s="440">
        <f t="shared" si="12"/>
        <v>42527</v>
      </c>
      <c r="L77" s="440">
        <f t="shared" si="12"/>
        <v>3269</v>
      </c>
      <c r="M77" s="440">
        <f t="shared" si="12"/>
        <v>39020</v>
      </c>
      <c r="N77" s="440">
        <f t="shared" si="12"/>
        <v>0</v>
      </c>
      <c r="O77" s="440">
        <f t="shared" si="12"/>
        <v>0</v>
      </c>
      <c r="P77" s="440">
        <f t="shared" si="12"/>
        <v>0</v>
      </c>
      <c r="Q77" s="440">
        <f t="shared" si="12"/>
        <v>0</v>
      </c>
      <c r="R77" s="440">
        <f t="shared" si="12"/>
        <v>0</v>
      </c>
      <c r="S77" s="440">
        <f t="shared" si="12"/>
        <v>0</v>
      </c>
      <c r="T77" s="440">
        <f t="shared" si="12"/>
        <v>0</v>
      </c>
      <c r="U77" s="440">
        <f t="shared" si="12"/>
        <v>0</v>
      </c>
      <c r="V77" s="442">
        <f>SUM(E77:U77)</f>
        <v>253524</v>
      </c>
      <c r="W77" s="255"/>
      <c r="X77" s="255"/>
      <c r="Y77" s="255"/>
      <c r="Z77" s="255"/>
      <c r="AA77" s="255"/>
      <c r="AB77" s="255"/>
      <c r="AC77" s="255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</row>
    <row r="78" spans="1:47" ht="19.5" customHeight="1">
      <c r="A78" s="181"/>
      <c r="B78" s="537"/>
      <c r="C78" s="538"/>
      <c r="D78" s="538"/>
      <c r="E78" s="538"/>
      <c r="F78" s="538"/>
      <c r="G78" s="538"/>
      <c r="H78" s="538"/>
      <c r="I78" s="538"/>
      <c r="J78" s="183"/>
      <c r="K78" s="538"/>
      <c r="L78" s="538"/>
      <c r="M78" s="538"/>
      <c r="N78" s="538"/>
      <c r="O78" s="183"/>
      <c r="P78" s="538"/>
      <c r="Q78" s="538"/>
      <c r="R78" s="538"/>
      <c r="S78" s="538"/>
      <c r="T78" s="538"/>
      <c r="U78" s="538"/>
      <c r="V78" s="539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</row>
    <row r="79" spans="1:47" ht="19.5" customHeight="1">
      <c r="A79" s="186"/>
      <c r="B79" s="232"/>
      <c r="C79" s="151"/>
      <c r="D79" s="151"/>
      <c r="E79" s="151"/>
      <c r="F79" s="151"/>
      <c r="G79" s="151"/>
      <c r="H79" s="151"/>
      <c r="I79" s="151"/>
      <c r="J79" s="155"/>
      <c r="K79" s="151"/>
      <c r="L79" s="151"/>
      <c r="M79" s="151"/>
      <c r="N79" s="151"/>
      <c r="O79" s="155"/>
      <c r="P79" s="151"/>
      <c r="Q79" s="151"/>
      <c r="R79" s="151"/>
      <c r="S79" s="151"/>
      <c r="T79" s="151"/>
      <c r="U79" s="151"/>
      <c r="V79" s="540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</row>
    <row r="80" spans="1:47" ht="19.5" customHeight="1">
      <c r="A80" s="186"/>
      <c r="B80" s="232"/>
      <c r="C80" s="151"/>
      <c r="D80" s="151"/>
      <c r="E80" s="151"/>
      <c r="F80" s="151"/>
      <c r="G80" s="151"/>
      <c r="H80" s="151"/>
      <c r="I80" s="151"/>
      <c r="J80" s="155"/>
      <c r="K80" s="151"/>
      <c r="L80" s="151"/>
      <c r="M80" s="151"/>
      <c r="N80" s="151"/>
      <c r="O80" s="155"/>
      <c r="P80" s="151"/>
      <c r="Q80" s="151"/>
      <c r="R80" s="151"/>
      <c r="S80" s="151"/>
      <c r="T80" s="151"/>
      <c r="U80" s="151"/>
      <c r="V80" s="540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</row>
    <row r="81" spans="1:47" ht="19.5" customHeight="1">
      <c r="A81" s="186"/>
      <c r="B81" s="232"/>
      <c r="C81" s="151"/>
      <c r="D81" s="151" t="s">
        <v>737</v>
      </c>
      <c r="E81" s="325"/>
      <c r="F81" s="151"/>
      <c r="G81" s="325" t="s">
        <v>706</v>
      </c>
      <c r="H81" s="325"/>
      <c r="I81" s="151"/>
      <c r="J81" s="325" t="s">
        <v>707</v>
      </c>
      <c r="K81" s="151"/>
      <c r="L81" s="325"/>
      <c r="M81" s="325" t="s">
        <v>739</v>
      </c>
      <c r="N81" s="151"/>
      <c r="O81" s="155"/>
      <c r="P81" s="325" t="s">
        <v>712</v>
      </c>
      <c r="Q81" s="151"/>
      <c r="R81" s="325" t="s">
        <v>713</v>
      </c>
      <c r="S81" s="151"/>
      <c r="T81" s="151"/>
      <c r="U81" s="151"/>
      <c r="V81" s="540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</row>
    <row r="82" spans="1:47" ht="19.5" customHeight="1">
      <c r="A82" s="186"/>
      <c r="B82" s="232"/>
      <c r="C82" s="151"/>
      <c r="D82" s="151" t="s">
        <v>738</v>
      </c>
      <c r="E82" s="305"/>
      <c r="F82" s="151"/>
      <c r="G82" s="305" t="s">
        <v>709</v>
      </c>
      <c r="H82" s="305"/>
      <c r="I82" s="151"/>
      <c r="J82" s="305" t="s">
        <v>710</v>
      </c>
      <c r="K82" s="151"/>
      <c r="L82" s="305"/>
      <c r="M82" s="305" t="s">
        <v>740</v>
      </c>
      <c r="N82" s="151"/>
      <c r="O82" s="155"/>
      <c r="P82" s="305" t="s">
        <v>715</v>
      </c>
      <c r="Q82" s="151"/>
      <c r="R82" s="305" t="s">
        <v>716</v>
      </c>
      <c r="S82" s="151"/>
      <c r="T82" s="151"/>
      <c r="U82" s="151"/>
      <c r="V82" s="540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</row>
    <row r="83" spans="1:47" ht="19.5" customHeight="1">
      <c r="A83" s="541"/>
      <c r="B83" s="542"/>
      <c r="C83" s="543"/>
      <c r="D83" s="543"/>
      <c r="E83" s="543"/>
      <c r="F83" s="543"/>
      <c r="G83" s="543"/>
      <c r="H83" s="543"/>
      <c r="I83" s="543"/>
      <c r="J83" s="544"/>
      <c r="K83" s="543"/>
      <c r="L83" s="543"/>
      <c r="M83" s="543"/>
      <c r="N83" s="543"/>
      <c r="O83" s="544"/>
      <c r="P83" s="543"/>
      <c r="Q83" s="543"/>
      <c r="R83" s="543"/>
      <c r="S83" s="543"/>
      <c r="T83" s="543"/>
      <c r="U83" s="543"/>
      <c r="V83" s="545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</row>
    <row r="84" spans="2:47" ht="19.5" customHeight="1">
      <c r="B84" s="242"/>
      <c r="C84" s="152"/>
      <c r="D84" s="152"/>
      <c r="E84" s="152"/>
      <c r="F84" s="152"/>
      <c r="G84" s="152"/>
      <c r="H84" s="152"/>
      <c r="I84" s="152"/>
      <c r="K84" s="152"/>
      <c r="L84" s="152"/>
      <c r="M84" s="151"/>
      <c r="N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</row>
    <row r="85" spans="2:47" ht="19.5" customHeight="1">
      <c r="B85" s="242"/>
      <c r="C85" s="152"/>
      <c r="D85" s="152"/>
      <c r="E85" s="152"/>
      <c r="F85" s="152"/>
      <c r="G85" s="152"/>
      <c r="H85" s="152"/>
      <c r="I85" s="152"/>
      <c r="K85" s="152"/>
      <c r="L85" s="152"/>
      <c r="M85" s="151"/>
      <c r="N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</row>
    <row r="86" spans="2:47" ht="19.5" customHeight="1">
      <c r="B86" s="242"/>
      <c r="C86" s="152"/>
      <c r="D86" s="152"/>
      <c r="E86" s="152"/>
      <c r="F86" s="152"/>
      <c r="G86" s="152"/>
      <c r="H86" s="152"/>
      <c r="I86" s="152"/>
      <c r="K86" s="152"/>
      <c r="L86" s="152"/>
      <c r="M86" s="151"/>
      <c r="N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</row>
    <row r="87" spans="2:47" ht="19.5" customHeight="1">
      <c r="B87" s="242"/>
      <c r="C87" s="152"/>
      <c r="D87" s="152"/>
      <c r="E87" s="152"/>
      <c r="F87" s="152"/>
      <c r="G87" s="152"/>
      <c r="H87" s="152"/>
      <c r="I87" s="152"/>
      <c r="K87" s="152"/>
      <c r="L87" s="152"/>
      <c r="M87" s="151"/>
      <c r="N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</row>
    <row r="88" spans="2:47" ht="19.5" customHeight="1">
      <c r="B88" s="242"/>
      <c r="C88" s="152"/>
      <c r="D88" s="152"/>
      <c r="E88" s="152"/>
      <c r="F88" s="152"/>
      <c r="G88" s="152"/>
      <c r="H88" s="152"/>
      <c r="I88" s="152"/>
      <c r="K88" s="152"/>
      <c r="L88" s="152"/>
      <c r="M88" s="151"/>
      <c r="N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</row>
    <row r="89" spans="2:47" ht="19.5" customHeight="1">
      <c r="B89" s="242"/>
      <c r="C89" s="152"/>
      <c r="D89" s="152"/>
      <c r="E89" s="152"/>
      <c r="F89" s="152"/>
      <c r="G89" s="152"/>
      <c r="H89" s="152"/>
      <c r="I89" s="152"/>
      <c r="K89" s="152"/>
      <c r="L89" s="152"/>
      <c r="M89" s="151"/>
      <c r="N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</row>
    <row r="90" spans="2:47" ht="19.5" customHeight="1">
      <c r="B90" s="242"/>
      <c r="C90" s="152"/>
      <c r="D90" s="152"/>
      <c r="E90" s="152"/>
      <c r="F90" s="152"/>
      <c r="G90" s="152"/>
      <c r="H90" s="152"/>
      <c r="I90" s="152"/>
      <c r="K90" s="152"/>
      <c r="L90" s="152"/>
      <c r="M90" s="151"/>
      <c r="N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</row>
    <row r="91" spans="2:47" ht="19.5" customHeight="1">
      <c r="B91" s="242"/>
      <c r="C91" s="152"/>
      <c r="D91" s="152"/>
      <c r="E91" s="152"/>
      <c r="F91" s="152"/>
      <c r="G91" s="152"/>
      <c r="H91" s="152"/>
      <c r="I91" s="152"/>
      <c r="K91" s="152"/>
      <c r="L91" s="152"/>
      <c r="M91" s="151"/>
      <c r="N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</row>
    <row r="92" spans="2:47" ht="19.5" customHeight="1">
      <c r="B92" s="242"/>
      <c r="C92" s="152"/>
      <c r="D92" s="152"/>
      <c r="E92" s="152"/>
      <c r="F92" s="152"/>
      <c r="G92" s="152"/>
      <c r="H92" s="152"/>
      <c r="I92" s="152"/>
      <c r="K92" s="152"/>
      <c r="L92" s="152"/>
      <c r="M92" s="151"/>
      <c r="N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</row>
    <row r="93" spans="2:47" ht="19.5" customHeight="1">
      <c r="B93" s="242"/>
      <c r="C93" s="152"/>
      <c r="D93" s="152"/>
      <c r="E93" s="152"/>
      <c r="F93" s="152"/>
      <c r="G93" s="152"/>
      <c r="H93" s="152"/>
      <c r="I93" s="152"/>
      <c r="K93" s="152"/>
      <c r="L93" s="152"/>
      <c r="M93" s="151"/>
      <c r="N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</row>
    <row r="94" spans="2:47" ht="19.5" customHeight="1">
      <c r="B94" s="242"/>
      <c r="C94" s="152"/>
      <c r="D94" s="152"/>
      <c r="E94" s="152"/>
      <c r="F94" s="152"/>
      <c r="G94" s="152"/>
      <c r="H94" s="152"/>
      <c r="I94" s="152"/>
      <c r="K94" s="152"/>
      <c r="L94" s="152"/>
      <c r="M94" s="151"/>
      <c r="N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</row>
    <row r="95" spans="2:4" ht="19.5" customHeight="1">
      <c r="B95" s="242"/>
      <c r="C95" s="152"/>
      <c r="D95" s="152"/>
    </row>
    <row r="96" spans="2:4" ht="19.5" customHeight="1">
      <c r="B96" s="242"/>
      <c r="C96" s="152"/>
      <c r="D96" s="152"/>
    </row>
    <row r="97" spans="2:4" ht="19.5" customHeight="1">
      <c r="B97" s="242"/>
      <c r="C97" s="152"/>
      <c r="D97" s="152"/>
    </row>
    <row r="98" spans="2:4" ht="19.5" customHeight="1">
      <c r="B98" s="242"/>
      <c r="C98" s="152"/>
      <c r="D98" s="152"/>
    </row>
    <row r="99" spans="2:4" ht="19.5" customHeight="1">
      <c r="B99" s="242"/>
      <c r="C99" s="152"/>
      <c r="D99" s="152"/>
    </row>
    <row r="100" spans="2:4" ht="19.5" customHeight="1">
      <c r="B100" s="242"/>
      <c r="C100" s="152"/>
      <c r="D100" s="152"/>
    </row>
    <row r="101" spans="2:4" ht="19.5" customHeight="1">
      <c r="B101" s="242"/>
      <c r="C101" s="152"/>
      <c r="D101" s="152"/>
    </row>
    <row r="102" spans="2:4" ht="19.5" customHeight="1">
      <c r="B102" s="242"/>
      <c r="C102" s="152"/>
      <c r="D102" s="152"/>
    </row>
    <row r="103" spans="2:4" ht="19.5" customHeight="1">
      <c r="B103" s="242"/>
      <c r="C103" s="152"/>
      <c r="D103" s="152"/>
    </row>
    <row r="104" spans="2:4" ht="19.5" customHeight="1">
      <c r="B104" s="242"/>
      <c r="C104" s="152"/>
      <c r="D104" s="152"/>
    </row>
    <row r="105" spans="2:4" ht="19.5" customHeight="1">
      <c r="B105" s="242"/>
      <c r="C105" s="152"/>
      <c r="D105" s="152"/>
    </row>
  </sheetData>
  <mergeCells count="6">
    <mergeCell ref="T4:V4"/>
    <mergeCell ref="C6:C8"/>
    <mergeCell ref="C1:J1"/>
    <mergeCell ref="C2:M2"/>
    <mergeCell ref="C3:E3"/>
    <mergeCell ref="C4:E4"/>
  </mergeCells>
  <printOptions horizontalCentered="1" verticalCentered="1"/>
  <pageMargins left="0.38" right="0.46" top="0.77" bottom="0.71" header="0.5118110236220472" footer="0.5118110236220472"/>
  <pageSetup blackAndWhite="1" fitToHeight="1" fitToWidth="1" horizontalDpi="600" verticalDpi="600" orientation="landscape" paperSize="9" scale="36" r:id="rId1"/>
  <headerFooter alignWithMargins="0">
    <oddFooter>&amp;Cİlişikteki notlar bu  finansal tabloların tamamlayıcı parçalarıdır.
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536" customWidth="1"/>
    <col min="2" max="2" width="9.140625" style="536" customWidth="1"/>
    <col min="3" max="3" width="90.28125" style="536" customWidth="1"/>
    <col min="4" max="4" width="9.140625" style="536" customWidth="1"/>
    <col min="5" max="6" width="21.8515625" style="536" customWidth="1"/>
    <col min="7" max="16384" width="9.140625" style="536" customWidth="1"/>
  </cols>
  <sheetData>
    <row r="1" spans="1:16" ht="12.75" customHeight="1">
      <c r="A1" s="471"/>
      <c r="B1" s="472"/>
      <c r="C1" s="473"/>
      <c r="D1" s="474"/>
      <c r="E1" s="585"/>
      <c r="F1" s="586"/>
      <c r="G1" s="571"/>
      <c r="H1" s="571"/>
      <c r="I1" s="571"/>
      <c r="J1" s="571"/>
      <c r="K1" s="571"/>
      <c r="L1" s="571"/>
      <c r="M1" s="571"/>
      <c r="N1" s="571"/>
      <c r="O1" s="571"/>
      <c r="P1" s="571"/>
    </row>
    <row r="2" spans="1:16" ht="19.5">
      <c r="A2" s="475"/>
      <c r="B2" s="676" t="s">
        <v>729</v>
      </c>
      <c r="C2" s="677"/>
      <c r="D2" s="677"/>
      <c r="E2" s="677"/>
      <c r="F2" s="678"/>
      <c r="G2" s="571"/>
      <c r="H2" s="571"/>
      <c r="I2" s="571"/>
      <c r="J2" s="571"/>
      <c r="K2" s="571"/>
      <c r="L2" s="571"/>
      <c r="M2" s="571"/>
      <c r="N2" s="571"/>
      <c r="O2" s="571"/>
      <c r="P2" s="571"/>
    </row>
    <row r="3" spans="1:16" ht="18.75" customHeight="1">
      <c r="A3" s="546"/>
      <c r="B3" s="681"/>
      <c r="C3" s="681"/>
      <c r="D3" s="681"/>
      <c r="E3" s="681"/>
      <c r="F3" s="682"/>
      <c r="G3" s="571"/>
      <c r="H3" s="571"/>
      <c r="I3" s="571"/>
      <c r="J3" s="571"/>
      <c r="K3" s="571"/>
      <c r="L3" s="571"/>
      <c r="M3" s="571"/>
      <c r="N3" s="571"/>
      <c r="O3" s="571"/>
      <c r="P3" s="571"/>
    </row>
    <row r="4" spans="1:16" ht="18.75" customHeight="1">
      <c r="A4" s="587"/>
      <c r="B4" s="571"/>
      <c r="C4" s="572"/>
      <c r="D4" s="573"/>
      <c r="E4" s="679" t="s">
        <v>155</v>
      </c>
      <c r="F4" s="680"/>
      <c r="G4" s="571"/>
      <c r="H4" s="571"/>
      <c r="I4" s="571"/>
      <c r="J4" s="571"/>
      <c r="K4" s="571"/>
      <c r="L4" s="571"/>
      <c r="M4" s="571"/>
      <c r="N4" s="571"/>
      <c r="O4" s="571"/>
      <c r="P4" s="571"/>
    </row>
    <row r="5" spans="1:6" ht="31.5">
      <c r="A5" s="476"/>
      <c r="B5" s="314"/>
      <c r="D5" s="477"/>
      <c r="E5" s="616" t="s">
        <v>744</v>
      </c>
      <c r="F5" s="617" t="s">
        <v>744</v>
      </c>
    </row>
    <row r="6" spans="1:6" ht="15.75">
      <c r="A6" s="476"/>
      <c r="B6" s="314"/>
      <c r="C6" s="343"/>
      <c r="D6" s="488"/>
      <c r="E6" s="488" t="s">
        <v>0</v>
      </c>
      <c r="F6" s="615" t="s">
        <v>1</v>
      </c>
    </row>
    <row r="7" spans="1:6" ht="15.75" customHeight="1">
      <c r="A7" s="478"/>
      <c r="B7" s="479"/>
      <c r="C7" s="480"/>
      <c r="D7" s="481"/>
      <c r="E7" s="481" t="str">
        <f>+a!F8</f>
        <v>(31/12/2007)</v>
      </c>
      <c r="F7" s="482" t="str">
        <f>+a!I8</f>
        <v>(31/12/2006)</v>
      </c>
    </row>
    <row r="8" spans="1:6" ht="18.75" customHeight="1">
      <c r="A8" s="476"/>
      <c r="B8" s="314"/>
      <c r="C8" s="483"/>
      <c r="D8" s="484" t="s">
        <v>92</v>
      </c>
      <c r="E8" s="485"/>
      <c r="F8" s="486"/>
    </row>
    <row r="9" spans="1:6" ht="18.75">
      <c r="A9" s="476"/>
      <c r="B9" s="487" t="s">
        <v>299</v>
      </c>
      <c r="C9" s="480" t="s">
        <v>300</v>
      </c>
      <c r="D9" s="488"/>
      <c r="E9" s="489"/>
      <c r="F9" s="318"/>
    </row>
    <row r="10" spans="1:6" ht="12.75" customHeight="1">
      <c r="A10" s="476"/>
      <c r="B10" s="490"/>
      <c r="C10" s="480"/>
      <c r="D10" s="488"/>
      <c r="E10" s="489"/>
      <c r="F10" s="318"/>
    </row>
    <row r="11" spans="1:6" ht="18.75">
      <c r="A11" s="476"/>
      <c r="B11" s="491" t="s">
        <v>39</v>
      </c>
      <c r="C11" s="492" t="s">
        <v>301</v>
      </c>
      <c r="D11" s="488"/>
      <c r="E11" s="493">
        <f>SUM(E13:E21)</f>
        <v>32713</v>
      </c>
      <c r="F11" s="494">
        <f>SUM(F13:F21)</f>
        <v>12033</v>
      </c>
    </row>
    <row r="12" spans="1:6" ht="12.75" customHeight="1">
      <c r="A12" s="476"/>
      <c r="B12" s="495"/>
      <c r="C12" s="496"/>
      <c r="D12" s="488"/>
      <c r="E12" s="497"/>
      <c r="F12" s="498"/>
    </row>
    <row r="13" spans="1:6" ht="18.75">
      <c r="A13" s="476"/>
      <c r="B13" s="499" t="s">
        <v>69</v>
      </c>
      <c r="C13" s="343" t="s">
        <v>302</v>
      </c>
      <c r="D13" s="488"/>
      <c r="E13" s="462">
        <v>45381</v>
      </c>
      <c r="F13" s="463">
        <v>23550</v>
      </c>
    </row>
    <row r="14" spans="1:6" ht="18.75">
      <c r="A14" s="476"/>
      <c r="B14" s="499" t="s">
        <v>70</v>
      </c>
      <c r="C14" s="343" t="s">
        <v>303</v>
      </c>
      <c r="D14" s="488"/>
      <c r="E14" s="462">
        <v>-2813</v>
      </c>
      <c r="F14" s="463">
        <v>-999</v>
      </c>
    </row>
    <row r="15" spans="1:6" ht="18.75">
      <c r="A15" s="476"/>
      <c r="B15" s="499" t="s">
        <v>71</v>
      </c>
      <c r="C15" s="343" t="s">
        <v>304</v>
      </c>
      <c r="D15" s="488"/>
      <c r="E15" s="462">
        <v>649</v>
      </c>
      <c r="F15" s="463">
        <v>0</v>
      </c>
    </row>
    <row r="16" spans="1:6" ht="18.75">
      <c r="A16" s="476"/>
      <c r="B16" s="499" t="s">
        <v>72</v>
      </c>
      <c r="C16" s="343" t="s">
        <v>36</v>
      </c>
      <c r="D16" s="488"/>
      <c r="E16" s="462">
        <v>1608</v>
      </c>
      <c r="F16" s="463">
        <v>1799</v>
      </c>
    </row>
    <row r="17" spans="1:6" ht="18.75">
      <c r="A17" s="476"/>
      <c r="B17" s="499" t="s">
        <v>305</v>
      </c>
      <c r="C17" s="343" t="s">
        <v>306</v>
      </c>
      <c r="D17" s="488"/>
      <c r="E17" s="462">
        <v>25615</v>
      </c>
      <c r="F17" s="463">
        <v>21721</v>
      </c>
    </row>
    <row r="18" spans="1:6" ht="18.75">
      <c r="A18" s="476"/>
      <c r="B18" s="499" t="s">
        <v>308</v>
      </c>
      <c r="C18" s="343" t="s">
        <v>307</v>
      </c>
      <c r="D18" s="488"/>
      <c r="E18" s="462">
        <v>0</v>
      </c>
      <c r="F18" s="463">
        <v>0</v>
      </c>
    </row>
    <row r="19" spans="1:6" ht="18.75">
      <c r="A19" s="476"/>
      <c r="B19" s="499" t="s">
        <v>310</v>
      </c>
      <c r="C19" s="343" t="s">
        <v>309</v>
      </c>
      <c r="D19" s="488"/>
      <c r="E19" s="464">
        <v>-14899</v>
      </c>
      <c r="F19" s="463">
        <v>13302</v>
      </c>
    </row>
    <row r="20" spans="1:6" ht="18.75">
      <c r="A20" s="476"/>
      <c r="B20" s="499" t="s">
        <v>312</v>
      </c>
      <c r="C20" s="343" t="s">
        <v>311</v>
      </c>
      <c r="D20" s="488"/>
      <c r="E20" s="462">
        <v>-565</v>
      </c>
      <c r="F20" s="463">
        <v>-18888</v>
      </c>
    </row>
    <row r="21" spans="1:6" ht="18.75">
      <c r="A21" s="476"/>
      <c r="B21" s="499" t="s">
        <v>313</v>
      </c>
      <c r="C21" s="343" t="s">
        <v>275</v>
      </c>
      <c r="D21" s="501" t="s">
        <v>91</v>
      </c>
      <c r="E21" s="462">
        <v>-22263</v>
      </c>
      <c r="F21" s="463">
        <v>-28452</v>
      </c>
    </row>
    <row r="22" spans="1:6" ht="12.75" customHeight="1">
      <c r="A22" s="476"/>
      <c r="B22" s="502"/>
      <c r="C22" s="496"/>
      <c r="D22" s="488"/>
      <c r="E22" s="497"/>
      <c r="F22" s="500"/>
    </row>
    <row r="23" spans="1:6" ht="18.75">
      <c r="A23" s="476"/>
      <c r="B23" s="491" t="s">
        <v>38</v>
      </c>
      <c r="C23" s="492" t="s">
        <v>314</v>
      </c>
      <c r="D23" s="488"/>
      <c r="E23" s="493">
        <f>SUM(E25:E35)</f>
        <v>652219</v>
      </c>
      <c r="F23" s="494">
        <f>SUM(F25:F35)</f>
        <v>160264</v>
      </c>
    </row>
    <row r="24" spans="1:6" ht="12.75" customHeight="1">
      <c r="A24" s="476"/>
      <c r="B24" s="502"/>
      <c r="C24" s="496"/>
      <c r="D24" s="488"/>
      <c r="E24" s="497"/>
      <c r="F24" s="498"/>
    </row>
    <row r="25" spans="1:6" ht="18.75">
      <c r="A25" s="476"/>
      <c r="B25" s="499" t="s">
        <v>315</v>
      </c>
      <c r="C25" s="335" t="s">
        <v>581</v>
      </c>
      <c r="D25" s="488"/>
      <c r="E25" s="462">
        <v>-356</v>
      </c>
      <c r="F25" s="463">
        <v>63</v>
      </c>
    </row>
    <row r="26" spans="1:6" ht="18.75">
      <c r="A26" s="476"/>
      <c r="B26" s="499" t="s">
        <v>316</v>
      </c>
      <c r="C26" s="503" t="s">
        <v>633</v>
      </c>
      <c r="D26" s="488"/>
      <c r="E26" s="462">
        <v>0</v>
      </c>
      <c r="F26" s="463">
        <v>0</v>
      </c>
    </row>
    <row r="27" spans="1:6" ht="18.75">
      <c r="A27" s="476"/>
      <c r="B27" s="499" t="s">
        <v>318</v>
      </c>
      <c r="C27" s="343" t="s">
        <v>317</v>
      </c>
      <c r="D27" s="488"/>
      <c r="E27" s="462">
        <v>-82</v>
      </c>
      <c r="F27" s="463">
        <v>0</v>
      </c>
    </row>
    <row r="28" spans="1:6" ht="18.75">
      <c r="A28" s="476"/>
      <c r="B28" s="504" t="s">
        <v>320</v>
      </c>
      <c r="C28" s="343" t="s">
        <v>319</v>
      </c>
      <c r="D28" s="488"/>
      <c r="E28" s="462">
        <v>-4103</v>
      </c>
      <c r="F28" s="463">
        <v>-2533</v>
      </c>
    </row>
    <row r="29" spans="1:6" ht="18.75">
      <c r="A29" s="476"/>
      <c r="B29" s="499" t="s">
        <v>322</v>
      </c>
      <c r="C29" s="343" t="s">
        <v>321</v>
      </c>
      <c r="D29" s="488"/>
      <c r="E29" s="462">
        <v>4242</v>
      </c>
      <c r="F29" s="463">
        <v>9862</v>
      </c>
    </row>
    <row r="30" spans="1:6" ht="18.75">
      <c r="A30" s="476"/>
      <c r="B30" s="499" t="s">
        <v>324</v>
      </c>
      <c r="C30" s="343" t="s">
        <v>323</v>
      </c>
      <c r="D30" s="488"/>
      <c r="E30" s="462">
        <v>0</v>
      </c>
      <c r="F30" s="463">
        <v>0</v>
      </c>
    </row>
    <row r="31" spans="1:6" ht="18.75">
      <c r="A31" s="476"/>
      <c r="B31" s="499" t="s">
        <v>326</v>
      </c>
      <c r="C31" s="343" t="s">
        <v>325</v>
      </c>
      <c r="D31" s="488"/>
      <c r="E31" s="462">
        <v>0</v>
      </c>
      <c r="F31" s="463">
        <v>0</v>
      </c>
    </row>
    <row r="32" spans="1:6" ht="18.75">
      <c r="A32" s="476"/>
      <c r="B32" s="499" t="s">
        <v>328</v>
      </c>
      <c r="C32" s="343" t="s">
        <v>327</v>
      </c>
      <c r="D32" s="488"/>
      <c r="E32" s="462">
        <v>40800</v>
      </c>
      <c r="F32" s="463">
        <v>0</v>
      </c>
    </row>
    <row r="33" spans="1:6" ht="18.75">
      <c r="A33" s="476"/>
      <c r="B33" s="499" t="s">
        <v>330</v>
      </c>
      <c r="C33" s="343" t="s">
        <v>329</v>
      </c>
      <c r="D33" s="488"/>
      <c r="E33" s="462">
        <v>-3859</v>
      </c>
      <c r="F33" s="463">
        <v>-2433</v>
      </c>
    </row>
    <row r="34" spans="1:6" ht="18.75">
      <c r="A34" s="476"/>
      <c r="B34" s="499" t="s">
        <v>468</v>
      </c>
      <c r="C34" s="343" t="s">
        <v>331</v>
      </c>
      <c r="D34" s="501" t="s">
        <v>91</v>
      </c>
      <c r="E34" s="462">
        <v>615577</v>
      </c>
      <c r="F34" s="463">
        <v>155305</v>
      </c>
    </row>
    <row r="35" spans="1:6" ht="12.75" customHeight="1">
      <c r="A35" s="476"/>
      <c r="B35" s="495"/>
      <c r="C35" s="505"/>
      <c r="D35" s="343"/>
      <c r="E35" s="497"/>
      <c r="F35" s="506"/>
    </row>
    <row r="36" spans="1:6" ht="18.75">
      <c r="A36" s="476"/>
      <c r="B36" s="487" t="s">
        <v>15</v>
      </c>
      <c r="C36" s="492" t="s">
        <v>332</v>
      </c>
      <c r="D36" s="488"/>
      <c r="E36" s="493">
        <f>E23+E11</f>
        <v>684932</v>
      </c>
      <c r="F36" s="494">
        <f>F23+F11</f>
        <v>172297</v>
      </c>
    </row>
    <row r="37" spans="1:6" ht="12.75" customHeight="1">
      <c r="A37" s="476"/>
      <c r="B37" s="495"/>
      <c r="C37" s="505"/>
      <c r="D37" s="343"/>
      <c r="E37" s="497"/>
      <c r="F37" s="506"/>
    </row>
    <row r="38" spans="1:6" ht="18.75">
      <c r="A38" s="476"/>
      <c r="B38" s="487" t="s">
        <v>333</v>
      </c>
      <c r="C38" s="480" t="s">
        <v>334</v>
      </c>
      <c r="D38" s="343"/>
      <c r="E38" s="497"/>
      <c r="F38" s="506"/>
    </row>
    <row r="39" spans="1:6" ht="12.75" customHeight="1">
      <c r="A39" s="476"/>
      <c r="B39" s="502"/>
      <c r="C39" s="505"/>
      <c r="D39" s="343"/>
      <c r="E39" s="497"/>
      <c r="F39" s="506"/>
    </row>
    <row r="40" spans="1:6" ht="18.75">
      <c r="A40" s="476"/>
      <c r="B40" s="487" t="s">
        <v>20</v>
      </c>
      <c r="C40" s="492" t="s">
        <v>335</v>
      </c>
      <c r="D40" s="488"/>
      <c r="E40" s="493">
        <f>SUM(E41:E50)</f>
        <v>-8556</v>
      </c>
      <c r="F40" s="494">
        <f>SUM(F41:F50)</f>
        <v>71978</v>
      </c>
    </row>
    <row r="41" spans="1:6" ht="12.75" customHeight="1">
      <c r="A41" s="476"/>
      <c r="B41" s="502"/>
      <c r="C41" s="496"/>
      <c r="D41" s="343"/>
      <c r="E41" s="497"/>
      <c r="F41" s="506"/>
    </row>
    <row r="42" spans="1:6" ht="18.75">
      <c r="A42" s="476"/>
      <c r="B42" s="499" t="s">
        <v>42</v>
      </c>
      <c r="C42" s="343" t="s">
        <v>675</v>
      </c>
      <c r="D42" s="501"/>
      <c r="E42" s="462">
        <v>0</v>
      </c>
      <c r="F42" s="463">
        <v>0</v>
      </c>
    </row>
    <row r="43" spans="1:6" ht="18.75">
      <c r="A43" s="476"/>
      <c r="B43" s="499" t="s">
        <v>43</v>
      </c>
      <c r="C43" s="343" t="s">
        <v>676</v>
      </c>
      <c r="D43" s="501"/>
      <c r="E43" s="462">
        <v>0</v>
      </c>
      <c r="F43" s="463">
        <v>0</v>
      </c>
    </row>
    <row r="44" spans="1:6" ht="18.75">
      <c r="A44" s="476"/>
      <c r="B44" s="499" t="s">
        <v>44</v>
      </c>
      <c r="C44" s="343" t="s">
        <v>336</v>
      </c>
      <c r="D44" s="488"/>
      <c r="E44" s="462">
        <v>-828</v>
      </c>
      <c r="F44" s="463">
        <v>-276</v>
      </c>
    </row>
    <row r="45" spans="1:6" ht="18.75">
      <c r="A45" s="476"/>
      <c r="B45" s="499" t="s">
        <v>80</v>
      </c>
      <c r="C45" s="343" t="s">
        <v>337</v>
      </c>
      <c r="D45" s="488"/>
      <c r="E45" s="462">
        <v>365</v>
      </c>
      <c r="F45" s="463">
        <v>495</v>
      </c>
    </row>
    <row r="46" spans="1:6" ht="18.75">
      <c r="A46" s="476"/>
      <c r="B46" s="499" t="s">
        <v>81</v>
      </c>
      <c r="C46" s="343" t="s">
        <v>582</v>
      </c>
      <c r="D46" s="488"/>
      <c r="E46" s="462">
        <v>0</v>
      </c>
      <c r="F46" s="463">
        <v>-137</v>
      </c>
    </row>
    <row r="47" spans="1:6" ht="18.75">
      <c r="A47" s="476"/>
      <c r="B47" s="499" t="s">
        <v>338</v>
      </c>
      <c r="C47" s="343" t="s">
        <v>583</v>
      </c>
      <c r="D47" s="488"/>
      <c r="E47" s="462">
        <v>0</v>
      </c>
      <c r="F47" s="463">
        <v>0</v>
      </c>
    </row>
    <row r="48" spans="1:6" ht="18.75">
      <c r="A48" s="476"/>
      <c r="B48" s="499" t="s">
        <v>339</v>
      </c>
      <c r="C48" s="343" t="s">
        <v>340</v>
      </c>
      <c r="D48" s="488"/>
      <c r="E48" s="462">
        <v>-66772</v>
      </c>
      <c r="F48" s="463">
        <v>-15011</v>
      </c>
    </row>
    <row r="49" spans="1:6" ht="18.75">
      <c r="A49" s="476"/>
      <c r="B49" s="499" t="s">
        <v>341</v>
      </c>
      <c r="C49" s="343" t="s">
        <v>342</v>
      </c>
      <c r="D49" s="488"/>
      <c r="E49" s="462">
        <v>61158</v>
      </c>
      <c r="F49" s="463">
        <v>69837</v>
      </c>
    </row>
    <row r="50" spans="1:6" ht="18.75">
      <c r="A50" s="476"/>
      <c r="B50" s="499" t="s">
        <v>343</v>
      </c>
      <c r="C50" s="343" t="s">
        <v>275</v>
      </c>
      <c r="D50" s="501" t="s">
        <v>91</v>
      </c>
      <c r="E50" s="462">
        <v>-2479</v>
      </c>
      <c r="F50" s="463">
        <v>17070</v>
      </c>
    </row>
    <row r="51" spans="1:6" ht="12.75" customHeight="1">
      <c r="A51" s="476"/>
      <c r="B51" s="502"/>
      <c r="C51" s="496"/>
      <c r="D51" s="488"/>
      <c r="E51" s="497"/>
      <c r="F51" s="498"/>
    </row>
    <row r="52" spans="1:6" ht="18.75">
      <c r="A52" s="476"/>
      <c r="B52" s="487" t="s">
        <v>344</v>
      </c>
      <c r="C52" s="480" t="s">
        <v>345</v>
      </c>
      <c r="D52" s="488"/>
      <c r="E52" s="497"/>
      <c r="F52" s="498"/>
    </row>
    <row r="53" spans="1:6" ht="12.75" customHeight="1">
      <c r="A53" s="476"/>
      <c r="B53" s="502"/>
      <c r="C53" s="496"/>
      <c r="D53" s="488"/>
      <c r="E53" s="497"/>
      <c r="F53" s="498"/>
    </row>
    <row r="54" spans="1:6" ht="18.75">
      <c r="A54" s="476"/>
      <c r="B54" s="487" t="s">
        <v>19</v>
      </c>
      <c r="C54" s="492" t="s">
        <v>346</v>
      </c>
      <c r="D54" s="488"/>
      <c r="E54" s="507">
        <f>SUM(E56:E61)</f>
        <v>-21821</v>
      </c>
      <c r="F54" s="494">
        <f>SUM(F56:F61)</f>
        <v>-26008</v>
      </c>
    </row>
    <row r="55" spans="1:6" ht="12.75" customHeight="1">
      <c r="A55" s="476"/>
      <c r="B55" s="495"/>
      <c r="C55" s="496"/>
      <c r="D55" s="488"/>
      <c r="E55" s="497"/>
      <c r="F55" s="498"/>
    </row>
    <row r="56" spans="1:6" ht="18.75">
      <c r="A56" s="476"/>
      <c r="B56" s="499" t="s">
        <v>45</v>
      </c>
      <c r="C56" s="343" t="s">
        <v>347</v>
      </c>
      <c r="D56" s="488"/>
      <c r="E56" s="462">
        <v>0</v>
      </c>
      <c r="F56" s="463">
        <v>0</v>
      </c>
    </row>
    <row r="57" spans="1:6" ht="18.75">
      <c r="A57" s="476"/>
      <c r="B57" s="499" t="s">
        <v>48</v>
      </c>
      <c r="C57" s="343" t="s">
        <v>348</v>
      </c>
      <c r="D57" s="488"/>
      <c r="E57" s="462">
        <v>0</v>
      </c>
      <c r="F57" s="463">
        <v>0</v>
      </c>
    </row>
    <row r="58" spans="1:6" ht="19.5">
      <c r="A58" s="476"/>
      <c r="B58" s="499" t="s">
        <v>349</v>
      </c>
      <c r="C58" s="343" t="s">
        <v>350</v>
      </c>
      <c r="D58" s="488"/>
      <c r="E58" s="462">
        <v>0</v>
      </c>
      <c r="F58" s="463">
        <v>0</v>
      </c>
    </row>
    <row r="59" spans="1:6" ht="19.5">
      <c r="A59" s="476"/>
      <c r="B59" s="499" t="s">
        <v>351</v>
      </c>
      <c r="C59" s="343" t="s">
        <v>352</v>
      </c>
      <c r="D59" s="488"/>
      <c r="E59" s="462">
        <v>-22266</v>
      </c>
      <c r="F59" s="463">
        <v>-26008</v>
      </c>
    </row>
    <row r="60" spans="1:6" ht="18.75">
      <c r="A60" s="476"/>
      <c r="B60" s="499" t="s">
        <v>353</v>
      </c>
      <c r="C60" s="343" t="s">
        <v>354</v>
      </c>
      <c r="D60" s="508"/>
      <c r="E60" s="462">
        <v>0</v>
      </c>
      <c r="F60" s="463">
        <v>0</v>
      </c>
    </row>
    <row r="61" spans="1:6" ht="18.75">
      <c r="A61" s="476"/>
      <c r="B61" s="499" t="s">
        <v>355</v>
      </c>
      <c r="C61" s="343" t="s">
        <v>275</v>
      </c>
      <c r="D61" s="501" t="s">
        <v>91</v>
      </c>
      <c r="E61" s="462">
        <v>445</v>
      </c>
      <c r="F61" s="463">
        <v>0</v>
      </c>
    </row>
    <row r="62" spans="1:6" ht="12.75" customHeight="1">
      <c r="A62" s="476"/>
      <c r="B62" s="499"/>
      <c r="C62" s="343"/>
      <c r="D62" s="508"/>
      <c r="E62" s="509"/>
      <c r="F62" s="510"/>
    </row>
    <row r="63" spans="1:6" ht="18.75">
      <c r="A63" s="476"/>
      <c r="B63" s="487" t="s">
        <v>18</v>
      </c>
      <c r="C63" s="492" t="s">
        <v>356</v>
      </c>
      <c r="D63" s="501" t="s">
        <v>91</v>
      </c>
      <c r="E63" s="507">
        <v>-127</v>
      </c>
      <c r="F63" s="494">
        <v>18</v>
      </c>
    </row>
    <row r="64" spans="1:6" ht="12.75" customHeight="1">
      <c r="A64" s="476"/>
      <c r="B64" s="511"/>
      <c r="C64" s="496"/>
      <c r="D64" s="512"/>
      <c r="E64" s="513"/>
      <c r="F64" s="514"/>
    </row>
    <row r="65" spans="1:6" ht="18.75">
      <c r="A65" s="476"/>
      <c r="B65" s="487" t="s">
        <v>17</v>
      </c>
      <c r="C65" s="492" t="s">
        <v>357</v>
      </c>
      <c r="D65" s="508"/>
      <c r="E65" s="515">
        <f>+E36+E40+E54+E63</f>
        <v>654428</v>
      </c>
      <c r="F65" s="494">
        <f>+F36+F40+F54+F63</f>
        <v>218285</v>
      </c>
    </row>
    <row r="66" spans="1:6" ht="12.75" customHeight="1">
      <c r="A66" s="476"/>
      <c r="B66" s="516"/>
      <c r="C66" s="480"/>
      <c r="D66" s="508"/>
      <c r="E66" s="513"/>
      <c r="F66" s="517"/>
    </row>
    <row r="67" spans="1:6" ht="22.5">
      <c r="A67" s="476"/>
      <c r="B67" s="487" t="s">
        <v>22</v>
      </c>
      <c r="C67" s="492" t="s">
        <v>358</v>
      </c>
      <c r="D67" s="518"/>
      <c r="E67" s="507">
        <v>458820</v>
      </c>
      <c r="F67" s="494">
        <v>240535</v>
      </c>
    </row>
    <row r="68" spans="1:6" ht="12.75" customHeight="1">
      <c r="A68" s="476"/>
      <c r="B68" s="487"/>
      <c r="C68" s="574"/>
      <c r="D68" s="508"/>
      <c r="E68" s="513"/>
      <c r="F68" s="517"/>
    </row>
    <row r="69" spans="1:6" ht="18.75">
      <c r="A69" s="519"/>
      <c r="B69" s="520" t="s">
        <v>21</v>
      </c>
      <c r="C69" s="521" t="s">
        <v>359</v>
      </c>
      <c r="D69" s="522"/>
      <c r="E69" s="523">
        <f>E65+E67</f>
        <v>1113248</v>
      </c>
      <c r="F69" s="524">
        <f>F65+F67</f>
        <v>458820</v>
      </c>
    </row>
    <row r="70" spans="1:6" ht="15">
      <c r="A70" s="525"/>
      <c r="B70" s="526"/>
      <c r="C70" s="526"/>
      <c r="D70" s="526"/>
      <c r="E70" s="527"/>
      <c r="F70" s="528"/>
    </row>
    <row r="71" spans="1:6" ht="15">
      <c r="A71" s="529"/>
      <c r="B71" s="406"/>
      <c r="C71" s="406"/>
      <c r="D71" s="406"/>
      <c r="E71" s="530"/>
      <c r="F71" s="531"/>
    </row>
    <row r="72" spans="1:6" ht="15">
      <c r="A72" s="529"/>
      <c r="B72" s="406"/>
      <c r="C72" s="406"/>
      <c r="D72" s="406"/>
      <c r="E72" s="530"/>
      <c r="F72" s="531"/>
    </row>
    <row r="73" spans="1:6" ht="15">
      <c r="A73" s="529"/>
      <c r="B73" s="406"/>
      <c r="C73" s="406"/>
      <c r="D73" s="406"/>
      <c r="E73" s="530"/>
      <c r="F73" s="531"/>
    </row>
    <row r="74" spans="1:6" ht="15">
      <c r="A74" s="529"/>
      <c r="B74" s="406"/>
      <c r="C74" s="405" t="s">
        <v>727</v>
      </c>
      <c r="D74" s="405"/>
      <c r="E74" s="407" t="s">
        <v>720</v>
      </c>
      <c r="F74" s="531"/>
    </row>
    <row r="75" spans="1:6" ht="15">
      <c r="A75" s="529"/>
      <c r="B75" s="406"/>
      <c r="C75" s="405" t="s">
        <v>721</v>
      </c>
      <c r="D75" s="405"/>
      <c r="E75" s="407" t="s">
        <v>722</v>
      </c>
      <c r="F75" s="531"/>
    </row>
    <row r="76" spans="1:6" ht="15">
      <c r="A76" s="529"/>
      <c r="B76" s="406"/>
      <c r="C76" s="406"/>
      <c r="D76" s="406"/>
      <c r="E76" s="407"/>
      <c r="F76" s="531"/>
    </row>
    <row r="77" spans="1:6" ht="15">
      <c r="A77" s="529"/>
      <c r="B77" s="406"/>
      <c r="C77" s="406"/>
      <c r="D77" s="406"/>
      <c r="E77" s="407"/>
      <c r="F77" s="531"/>
    </row>
    <row r="78" spans="1:6" ht="15">
      <c r="A78" s="529"/>
      <c r="B78" s="406"/>
      <c r="C78" s="406"/>
      <c r="D78" s="406"/>
      <c r="E78" s="407"/>
      <c r="F78" s="531"/>
    </row>
    <row r="79" spans="1:6" ht="15">
      <c r="A79" s="529"/>
      <c r="B79" s="406"/>
      <c r="C79" s="405"/>
      <c r="D79" s="405"/>
      <c r="E79" s="407"/>
      <c r="F79" s="531"/>
    </row>
    <row r="80" spans="1:6" ht="15">
      <c r="A80" s="529"/>
      <c r="B80" s="406"/>
      <c r="C80" s="405" t="s">
        <v>723</v>
      </c>
      <c r="D80" s="405"/>
      <c r="E80" s="407" t="s">
        <v>724</v>
      </c>
      <c r="F80" s="531"/>
    </row>
    <row r="81" spans="1:6" ht="15">
      <c r="A81" s="529"/>
      <c r="B81" s="406"/>
      <c r="C81" s="405" t="s">
        <v>725</v>
      </c>
      <c r="D81" s="405"/>
      <c r="E81" s="407" t="s">
        <v>726</v>
      </c>
      <c r="F81" s="531"/>
    </row>
    <row r="82" spans="1:6" ht="15">
      <c r="A82" s="532"/>
      <c r="B82" s="533"/>
      <c r="C82" s="533"/>
      <c r="D82" s="533"/>
      <c r="E82" s="534"/>
      <c r="F82" s="535"/>
    </row>
    <row r="83" ht="15.75">
      <c r="D83" s="328"/>
    </row>
    <row r="84" ht="15.75">
      <c r="D84" s="328"/>
    </row>
    <row r="85" ht="15.75">
      <c r="D85" s="328"/>
    </row>
    <row r="86" ht="15.75">
      <c r="D86" s="328"/>
    </row>
    <row r="87" ht="15.75">
      <c r="D87" s="328"/>
    </row>
    <row r="88" ht="15.75">
      <c r="D88" s="328"/>
    </row>
    <row r="89" ht="15.75">
      <c r="D89" s="328"/>
    </row>
    <row r="90" ht="15.75">
      <c r="D90" s="328"/>
    </row>
    <row r="91" ht="15.75">
      <c r="D91" s="328"/>
    </row>
    <row r="92" ht="15.75">
      <c r="D92" s="328"/>
    </row>
    <row r="93" ht="15.75">
      <c r="D93" s="328"/>
    </row>
    <row r="94" ht="15.75">
      <c r="D94" s="328"/>
    </row>
    <row r="95" ht="15.75">
      <c r="D95" s="328"/>
    </row>
    <row r="96" ht="15.75">
      <c r="D96" s="328"/>
    </row>
    <row r="97" ht="15.75">
      <c r="D97" s="328"/>
    </row>
    <row r="98" ht="15.75">
      <c r="D98" s="328"/>
    </row>
    <row r="99" ht="15.75">
      <c r="D99" s="328"/>
    </row>
    <row r="100" ht="15.75">
      <c r="D100" s="328"/>
    </row>
    <row r="101" ht="15.75">
      <c r="D101" s="328"/>
    </row>
    <row r="102" ht="15.75">
      <c r="D102" s="328"/>
    </row>
    <row r="103" ht="15.75">
      <c r="D103" s="328"/>
    </row>
    <row r="104" ht="15.75">
      <c r="D104" s="328"/>
    </row>
    <row r="105" ht="15.75">
      <c r="D105" s="328"/>
    </row>
    <row r="106" ht="15.75">
      <c r="D106" s="328"/>
    </row>
    <row r="107" ht="15.75">
      <c r="D107" s="328"/>
    </row>
    <row r="108" ht="15.75">
      <c r="D108" s="328"/>
    </row>
    <row r="109" ht="15.75">
      <c r="D109" s="328"/>
    </row>
    <row r="110" ht="15.75">
      <c r="D110" s="328"/>
    </row>
    <row r="111" ht="15.75">
      <c r="D111" s="328"/>
    </row>
    <row r="112" ht="15.75">
      <c r="D112" s="328"/>
    </row>
    <row r="113" ht="15.75">
      <c r="D113" s="328"/>
    </row>
    <row r="114" ht="15.75">
      <c r="D114" s="328"/>
    </row>
    <row r="115" ht="15.75">
      <c r="D115" s="328"/>
    </row>
    <row r="116" ht="15.75">
      <c r="D116" s="328"/>
    </row>
    <row r="117" ht="15.75">
      <c r="D117" s="328"/>
    </row>
    <row r="118" ht="15.75">
      <c r="D118" s="328"/>
    </row>
  </sheetData>
  <mergeCells count="3">
    <mergeCell ref="B2:F2"/>
    <mergeCell ref="E4:F4"/>
    <mergeCell ref="B3:F3"/>
  </mergeCells>
  <printOptions horizontalCentered="1" vertic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51" r:id="rId1"/>
  <headerFooter alignWithMargins="0">
    <oddFooter>&amp;Cİlişikteki notlar bu  finansal tabloların tamamlayıcı parçalarıdır.
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="75" zoomScaleNormal="75" workbookViewId="0" topLeftCell="A1">
      <selection activeCell="A1" sqref="A1"/>
    </sheetView>
  </sheetViews>
  <sheetFormatPr defaultColWidth="9.140625" defaultRowHeight="18" customHeight="1"/>
  <cols>
    <col min="1" max="1" width="2.7109375" style="131" customWidth="1"/>
    <col min="2" max="2" width="6.28125" style="110" customWidth="1"/>
    <col min="3" max="3" width="82.28125" style="132" customWidth="1"/>
    <col min="4" max="4" width="23.00390625" style="131" customWidth="1"/>
    <col min="5" max="5" width="21.00390625" style="131" customWidth="1"/>
    <col min="6" max="16384" width="9.140625" style="102" customWidth="1"/>
  </cols>
  <sheetData>
    <row r="1" spans="1:5" ht="12.75" customHeight="1">
      <c r="A1" s="107"/>
      <c r="B1" s="108"/>
      <c r="C1" s="134"/>
      <c r="D1" s="135"/>
      <c r="E1" s="109"/>
    </row>
    <row r="2" spans="1:5" ht="19.5">
      <c r="A2" s="99"/>
      <c r="B2" s="685" t="s">
        <v>731</v>
      </c>
      <c r="C2" s="686"/>
      <c r="D2" s="686"/>
      <c r="E2" s="687"/>
    </row>
    <row r="3" spans="1:5" ht="15.75" customHeight="1">
      <c r="A3" s="101"/>
      <c r="B3" s="688"/>
      <c r="C3" s="688"/>
      <c r="D3" s="688"/>
      <c r="E3" s="689"/>
    </row>
    <row r="4" spans="1:5" ht="18" customHeight="1">
      <c r="A4" s="99"/>
      <c r="C4" s="133"/>
      <c r="D4" s="683" t="s">
        <v>155</v>
      </c>
      <c r="E4" s="684"/>
    </row>
    <row r="5" spans="1:5" ht="40.5" customHeight="1">
      <c r="A5" s="99"/>
      <c r="C5" s="559"/>
      <c r="D5" s="621" t="s">
        <v>744</v>
      </c>
      <c r="E5" s="622" t="s">
        <v>744</v>
      </c>
    </row>
    <row r="6" spans="1:5" ht="15.75" customHeight="1">
      <c r="A6" s="99"/>
      <c r="C6" s="618"/>
      <c r="D6" s="619" t="s">
        <v>0</v>
      </c>
      <c r="E6" s="620" t="s">
        <v>1</v>
      </c>
    </row>
    <row r="7" spans="1:5" ht="15.75">
      <c r="A7" s="101"/>
      <c r="B7" s="111"/>
      <c r="C7" s="112"/>
      <c r="D7" s="113" t="str">
        <f>+a!F8</f>
        <v>(31/12/2007)</v>
      </c>
      <c r="E7" s="114" t="str">
        <f>+a!I8</f>
        <v>(31/12/2006)</v>
      </c>
    </row>
    <row r="8" spans="1:5" ht="18" customHeight="1">
      <c r="A8" s="99"/>
      <c r="C8" s="115"/>
      <c r="D8" s="104"/>
      <c r="E8" s="116"/>
    </row>
    <row r="9" spans="1:5" s="100" customFormat="1" ht="18" customHeight="1">
      <c r="A9" s="117"/>
      <c r="B9" s="118" t="s">
        <v>360</v>
      </c>
      <c r="C9" s="560" t="s">
        <v>361</v>
      </c>
      <c r="D9" s="106"/>
      <c r="E9" s="103"/>
    </row>
    <row r="10" spans="1:5" s="100" customFormat="1" ht="18" customHeight="1">
      <c r="A10" s="119"/>
      <c r="B10" s="120"/>
      <c r="C10" s="561"/>
      <c r="D10" s="105"/>
      <c r="E10" s="121"/>
    </row>
    <row r="11" spans="1:5" s="100" customFormat="1" ht="18" customHeight="1">
      <c r="A11" s="119"/>
      <c r="B11" s="122" t="s">
        <v>39</v>
      </c>
      <c r="C11" s="115" t="s">
        <v>362</v>
      </c>
      <c r="D11" s="445">
        <v>47948</v>
      </c>
      <c r="E11" s="446">
        <f>40383</f>
        <v>40383</v>
      </c>
    </row>
    <row r="12" spans="1:5" s="100" customFormat="1" ht="18" customHeight="1">
      <c r="A12" s="119"/>
      <c r="B12" s="122" t="s">
        <v>38</v>
      </c>
      <c r="C12" s="115" t="s">
        <v>363</v>
      </c>
      <c r="D12" s="445">
        <f>SUM(D13:D15)</f>
        <v>8928</v>
      </c>
      <c r="E12" s="446">
        <f>SUM(E13:E15)</f>
        <v>7822</v>
      </c>
    </row>
    <row r="13" spans="1:5" s="100" customFormat="1" ht="18" customHeight="1">
      <c r="A13" s="119"/>
      <c r="B13" s="123" t="s">
        <v>315</v>
      </c>
      <c r="C13" s="562" t="s">
        <v>364</v>
      </c>
      <c r="D13" s="445">
        <v>8928</v>
      </c>
      <c r="E13" s="446">
        <v>7822</v>
      </c>
    </row>
    <row r="14" spans="1:5" s="100" customFormat="1" ht="18" customHeight="1">
      <c r="A14" s="119"/>
      <c r="B14" s="123" t="s">
        <v>316</v>
      </c>
      <c r="C14" s="562" t="s">
        <v>365</v>
      </c>
      <c r="D14" s="445">
        <v>0</v>
      </c>
      <c r="E14" s="446">
        <v>0</v>
      </c>
    </row>
    <row r="15" spans="1:5" s="100" customFormat="1" ht="18" customHeight="1">
      <c r="A15" s="119"/>
      <c r="B15" s="123" t="s">
        <v>318</v>
      </c>
      <c r="C15" s="562" t="s">
        <v>366</v>
      </c>
      <c r="D15" s="445">
        <v>0</v>
      </c>
      <c r="E15" s="446">
        <v>0</v>
      </c>
    </row>
    <row r="16" spans="1:5" s="100" customFormat="1" ht="18" customHeight="1">
      <c r="A16" s="119"/>
      <c r="B16" s="124"/>
      <c r="C16" s="115"/>
      <c r="D16" s="445"/>
      <c r="E16" s="446"/>
    </row>
    <row r="17" spans="1:5" s="100" customFormat="1" ht="18" customHeight="1">
      <c r="A17" s="119"/>
      <c r="B17" s="120" t="s">
        <v>299</v>
      </c>
      <c r="C17" s="126" t="s">
        <v>367</v>
      </c>
      <c r="D17" s="563">
        <f>D11-D12</f>
        <v>39020</v>
      </c>
      <c r="E17" s="564">
        <f>E11-E12</f>
        <v>32561</v>
      </c>
    </row>
    <row r="18" spans="1:5" s="100" customFormat="1" ht="18" customHeight="1">
      <c r="A18" s="119"/>
      <c r="B18" s="120"/>
      <c r="C18" s="561"/>
      <c r="D18" s="445"/>
      <c r="E18" s="446"/>
    </row>
    <row r="19" spans="1:5" s="100" customFormat="1" ht="18" customHeight="1">
      <c r="A19" s="119"/>
      <c r="B19" s="122" t="s">
        <v>40</v>
      </c>
      <c r="C19" s="115" t="s">
        <v>368</v>
      </c>
      <c r="D19" s="445">
        <v>0</v>
      </c>
      <c r="E19" s="446">
        <v>-1042</v>
      </c>
    </row>
    <row r="20" spans="1:5" s="100" customFormat="1" ht="18" customHeight="1">
      <c r="A20" s="119"/>
      <c r="B20" s="122" t="s">
        <v>41</v>
      </c>
      <c r="C20" s="115" t="s">
        <v>369</v>
      </c>
      <c r="D20" s="445">
        <v>0</v>
      </c>
      <c r="E20" s="446">
        <v>0</v>
      </c>
    </row>
    <row r="21" spans="1:5" s="100" customFormat="1" ht="18" customHeight="1">
      <c r="A21" s="119"/>
      <c r="B21" s="122" t="s">
        <v>60</v>
      </c>
      <c r="C21" s="125" t="s">
        <v>370</v>
      </c>
      <c r="D21" s="445">
        <v>0</v>
      </c>
      <c r="E21" s="446">
        <v>0</v>
      </c>
    </row>
    <row r="22" spans="1:5" s="100" customFormat="1" ht="18" customHeight="1">
      <c r="A22" s="119"/>
      <c r="B22" s="120"/>
      <c r="C22" s="126"/>
      <c r="D22" s="443"/>
      <c r="E22" s="444"/>
    </row>
    <row r="23" spans="1:5" s="100" customFormat="1" ht="18" customHeight="1">
      <c r="A23" s="119"/>
      <c r="B23" s="120" t="s">
        <v>333</v>
      </c>
      <c r="C23" s="561" t="s">
        <v>371</v>
      </c>
      <c r="D23" s="563">
        <f>D17-D19-D20-D21</f>
        <v>39020</v>
      </c>
      <c r="E23" s="564">
        <f>E17+(E19+E20+E21)</f>
        <v>31519</v>
      </c>
    </row>
    <row r="24" spans="1:5" s="100" customFormat="1" ht="18" customHeight="1">
      <c r="A24" s="119"/>
      <c r="B24" s="120"/>
      <c r="C24" s="561"/>
      <c r="D24" s="445"/>
      <c r="E24" s="446"/>
    </row>
    <row r="25" spans="1:5" s="100" customFormat="1" ht="18" customHeight="1">
      <c r="A25" s="119"/>
      <c r="B25" s="122" t="s">
        <v>372</v>
      </c>
      <c r="C25" s="115" t="s">
        <v>373</v>
      </c>
      <c r="D25" s="445">
        <f>+SUM(D26:D30)</f>
        <v>0</v>
      </c>
      <c r="E25" s="446">
        <f>+SUM(E26:E30)</f>
        <v>20000</v>
      </c>
    </row>
    <row r="26" spans="1:5" s="100" customFormat="1" ht="18" customHeight="1">
      <c r="A26" s="119"/>
      <c r="B26" s="123" t="s">
        <v>374</v>
      </c>
      <c r="C26" s="562" t="s">
        <v>375</v>
      </c>
      <c r="D26" s="445">
        <v>0</v>
      </c>
      <c r="E26" s="446">
        <v>20000</v>
      </c>
    </row>
    <row r="27" spans="1:5" s="100" customFormat="1" ht="18" customHeight="1">
      <c r="A27" s="119"/>
      <c r="B27" s="123" t="s">
        <v>376</v>
      </c>
      <c r="C27" s="562" t="s">
        <v>377</v>
      </c>
      <c r="D27" s="445">
        <v>0</v>
      </c>
      <c r="E27" s="446">
        <v>0</v>
      </c>
    </row>
    <row r="28" spans="1:5" s="100" customFormat="1" ht="18" customHeight="1">
      <c r="A28" s="119"/>
      <c r="B28" s="123" t="s">
        <v>378</v>
      </c>
      <c r="C28" s="562" t="s">
        <v>379</v>
      </c>
      <c r="D28" s="445">
        <v>0</v>
      </c>
      <c r="E28" s="446">
        <v>0</v>
      </c>
    </row>
    <row r="29" spans="1:5" s="100" customFormat="1" ht="18" customHeight="1">
      <c r="A29" s="119"/>
      <c r="B29" s="123" t="s">
        <v>380</v>
      </c>
      <c r="C29" s="562" t="s">
        <v>381</v>
      </c>
      <c r="D29" s="445">
        <v>0</v>
      </c>
      <c r="E29" s="446">
        <v>0</v>
      </c>
    </row>
    <row r="30" spans="1:5" s="100" customFormat="1" ht="18" customHeight="1">
      <c r="A30" s="119"/>
      <c r="B30" s="123" t="s">
        <v>382</v>
      </c>
      <c r="C30" s="562" t="s">
        <v>383</v>
      </c>
      <c r="D30" s="445">
        <v>0</v>
      </c>
      <c r="E30" s="446">
        <v>0</v>
      </c>
    </row>
    <row r="31" spans="1:5" s="100" customFormat="1" ht="18" customHeight="1">
      <c r="A31" s="119"/>
      <c r="B31" s="122" t="s">
        <v>384</v>
      </c>
      <c r="C31" s="115" t="s">
        <v>385</v>
      </c>
      <c r="D31" s="445">
        <v>0</v>
      </c>
      <c r="E31" s="446">
        <v>1817</v>
      </c>
    </row>
    <row r="32" spans="1:5" s="100" customFormat="1" ht="18" customHeight="1">
      <c r="A32" s="119"/>
      <c r="B32" s="122" t="s">
        <v>386</v>
      </c>
      <c r="C32" s="115" t="s">
        <v>387</v>
      </c>
      <c r="D32" s="445">
        <v>0</v>
      </c>
      <c r="E32" s="446">
        <v>449</v>
      </c>
    </row>
    <row r="33" spans="1:5" s="100" customFormat="1" ht="18" customHeight="1">
      <c r="A33" s="119"/>
      <c r="B33" s="122" t="s">
        <v>388</v>
      </c>
      <c r="C33" s="115" t="s">
        <v>389</v>
      </c>
      <c r="D33" s="445">
        <f>+SUM(D34:D38)</f>
        <v>0</v>
      </c>
      <c r="E33" s="446">
        <f>+SUM(E34:E38)</f>
        <v>0</v>
      </c>
    </row>
    <row r="34" spans="1:5" s="100" customFormat="1" ht="18" customHeight="1">
      <c r="A34" s="119"/>
      <c r="B34" s="123" t="s">
        <v>390</v>
      </c>
      <c r="C34" s="562" t="s">
        <v>375</v>
      </c>
      <c r="D34" s="445">
        <v>0</v>
      </c>
      <c r="E34" s="446">
        <v>0</v>
      </c>
    </row>
    <row r="35" spans="1:5" s="100" customFormat="1" ht="18" customHeight="1">
      <c r="A35" s="119"/>
      <c r="B35" s="123" t="s">
        <v>391</v>
      </c>
      <c r="C35" s="562" t="s">
        <v>377</v>
      </c>
      <c r="D35" s="445">
        <v>0</v>
      </c>
      <c r="E35" s="446">
        <v>0</v>
      </c>
    </row>
    <row r="36" spans="1:5" s="100" customFormat="1" ht="18" customHeight="1">
      <c r="A36" s="119"/>
      <c r="B36" s="123" t="s">
        <v>392</v>
      </c>
      <c r="C36" s="562" t="s">
        <v>379</v>
      </c>
      <c r="D36" s="445">
        <v>0</v>
      </c>
      <c r="E36" s="446">
        <v>0</v>
      </c>
    </row>
    <row r="37" spans="1:5" s="100" customFormat="1" ht="18" customHeight="1">
      <c r="A37" s="119"/>
      <c r="B37" s="123" t="s">
        <v>393</v>
      </c>
      <c r="C37" s="562" t="s">
        <v>381</v>
      </c>
      <c r="D37" s="445">
        <v>0</v>
      </c>
      <c r="E37" s="446">
        <v>0</v>
      </c>
    </row>
    <row r="38" spans="1:5" s="100" customFormat="1" ht="18" customHeight="1">
      <c r="A38" s="119"/>
      <c r="B38" s="123" t="s">
        <v>394</v>
      </c>
      <c r="C38" s="562" t="s">
        <v>383</v>
      </c>
      <c r="D38" s="445">
        <v>0</v>
      </c>
      <c r="E38" s="446">
        <v>0</v>
      </c>
    </row>
    <row r="39" spans="1:5" s="100" customFormat="1" ht="18" customHeight="1">
      <c r="A39" s="119"/>
      <c r="B39" s="122" t="s">
        <v>395</v>
      </c>
      <c r="C39" s="115" t="s">
        <v>396</v>
      </c>
      <c r="D39" s="445">
        <v>0</v>
      </c>
      <c r="E39" s="446">
        <v>1927</v>
      </c>
    </row>
    <row r="40" spans="1:5" s="100" customFormat="1" ht="18" customHeight="1">
      <c r="A40" s="119"/>
      <c r="B40" s="122" t="s">
        <v>397</v>
      </c>
      <c r="C40" s="115" t="s">
        <v>398</v>
      </c>
      <c r="D40" s="445">
        <v>0</v>
      </c>
      <c r="E40" s="446">
        <v>0</v>
      </c>
    </row>
    <row r="41" spans="1:5" s="100" customFormat="1" ht="18" customHeight="1">
      <c r="A41" s="119"/>
      <c r="B41" s="122" t="s">
        <v>399</v>
      </c>
      <c r="C41" s="115" t="s">
        <v>400</v>
      </c>
      <c r="D41" s="445">
        <v>0</v>
      </c>
      <c r="E41" s="446">
        <v>7326</v>
      </c>
    </row>
    <row r="42" spans="1:5" s="100" customFormat="1" ht="18" customHeight="1">
      <c r="A42" s="119"/>
      <c r="B42" s="122" t="s">
        <v>401</v>
      </c>
      <c r="C42" s="115" t="s">
        <v>402</v>
      </c>
      <c r="D42" s="445">
        <v>0</v>
      </c>
      <c r="E42" s="446">
        <v>0</v>
      </c>
    </row>
    <row r="43" spans="1:5" s="100" customFormat="1" ht="18" customHeight="1">
      <c r="A43" s="119"/>
      <c r="B43" s="122" t="s">
        <v>403</v>
      </c>
      <c r="C43" s="125" t="s">
        <v>404</v>
      </c>
      <c r="D43" s="445">
        <v>0</v>
      </c>
      <c r="E43" s="446">
        <v>0</v>
      </c>
    </row>
    <row r="44" spans="1:5" s="100" customFormat="1" ht="18" customHeight="1">
      <c r="A44" s="119"/>
      <c r="B44" s="120"/>
      <c r="C44" s="125"/>
      <c r="D44" s="443"/>
      <c r="E44" s="444"/>
    </row>
    <row r="45" spans="1:5" s="100" customFormat="1" ht="18" customHeight="1">
      <c r="A45" s="119"/>
      <c r="B45" s="118" t="s">
        <v>20</v>
      </c>
      <c r="C45" s="560" t="s">
        <v>405</v>
      </c>
      <c r="D45" s="445"/>
      <c r="E45" s="446"/>
    </row>
    <row r="46" spans="1:5" s="100" customFormat="1" ht="18" customHeight="1">
      <c r="A46" s="119"/>
      <c r="B46" s="120"/>
      <c r="C46" s="561"/>
      <c r="D46" s="445"/>
      <c r="E46" s="446"/>
    </row>
    <row r="47" spans="1:5" s="100" customFormat="1" ht="18" customHeight="1">
      <c r="A47" s="119"/>
      <c r="B47" s="122" t="s">
        <v>42</v>
      </c>
      <c r="C47" s="125" t="s">
        <v>406</v>
      </c>
      <c r="D47" s="445">
        <v>0</v>
      </c>
      <c r="E47" s="446">
        <v>0</v>
      </c>
    </row>
    <row r="48" spans="1:5" s="100" customFormat="1" ht="18" customHeight="1">
      <c r="A48" s="119"/>
      <c r="B48" s="122" t="s">
        <v>43</v>
      </c>
      <c r="C48" s="127" t="s">
        <v>407</v>
      </c>
      <c r="D48" s="445">
        <v>0</v>
      </c>
      <c r="E48" s="446">
        <v>0</v>
      </c>
    </row>
    <row r="49" spans="1:5" s="100" customFormat="1" ht="18" customHeight="1">
      <c r="A49" s="119"/>
      <c r="B49" s="122" t="s">
        <v>44</v>
      </c>
      <c r="C49" s="115" t="s">
        <v>408</v>
      </c>
      <c r="D49" s="445">
        <f>+SUM(D50:D54)</f>
        <v>0</v>
      </c>
      <c r="E49" s="446">
        <f>+SUM(E50:E54)</f>
        <v>0</v>
      </c>
    </row>
    <row r="50" spans="1:5" s="100" customFormat="1" ht="18" customHeight="1">
      <c r="A50" s="119"/>
      <c r="B50" s="123" t="s">
        <v>76</v>
      </c>
      <c r="C50" s="562" t="s">
        <v>375</v>
      </c>
      <c r="D50" s="445">
        <v>0</v>
      </c>
      <c r="E50" s="446">
        <v>0</v>
      </c>
    </row>
    <row r="51" spans="1:5" s="100" customFormat="1" ht="18" customHeight="1">
      <c r="A51" s="119"/>
      <c r="B51" s="123" t="s">
        <v>77</v>
      </c>
      <c r="C51" s="562" t="s">
        <v>377</v>
      </c>
      <c r="D51" s="445">
        <v>0</v>
      </c>
      <c r="E51" s="446">
        <v>0</v>
      </c>
    </row>
    <row r="52" spans="1:5" s="100" customFormat="1" ht="18" customHeight="1">
      <c r="A52" s="119"/>
      <c r="B52" s="123" t="s">
        <v>78</v>
      </c>
      <c r="C52" s="562" t="s">
        <v>379</v>
      </c>
      <c r="D52" s="445">
        <v>0</v>
      </c>
      <c r="E52" s="446">
        <v>0</v>
      </c>
    </row>
    <row r="53" spans="1:5" s="100" customFormat="1" ht="18" customHeight="1">
      <c r="A53" s="119"/>
      <c r="B53" s="123" t="s">
        <v>79</v>
      </c>
      <c r="C53" s="562" t="s">
        <v>381</v>
      </c>
      <c r="D53" s="445">
        <v>0</v>
      </c>
      <c r="E53" s="446">
        <v>0</v>
      </c>
    </row>
    <row r="54" spans="1:5" s="100" customFormat="1" ht="18" customHeight="1">
      <c r="A54" s="119"/>
      <c r="B54" s="123" t="s">
        <v>149</v>
      </c>
      <c r="C54" s="562" t="s">
        <v>383</v>
      </c>
      <c r="D54" s="445">
        <v>0</v>
      </c>
      <c r="E54" s="446">
        <v>0</v>
      </c>
    </row>
    <row r="55" spans="1:5" s="100" customFormat="1" ht="18" customHeight="1">
      <c r="A55" s="119"/>
      <c r="B55" s="122" t="s">
        <v>80</v>
      </c>
      <c r="C55" s="115" t="s">
        <v>409</v>
      </c>
      <c r="D55" s="445">
        <v>0</v>
      </c>
      <c r="E55" s="446">
        <v>0</v>
      </c>
    </row>
    <row r="56" spans="1:5" s="100" customFormat="1" ht="18" customHeight="1">
      <c r="A56" s="119"/>
      <c r="B56" s="122" t="s">
        <v>81</v>
      </c>
      <c r="C56" s="115" t="s">
        <v>410</v>
      </c>
      <c r="D56" s="445">
        <v>0</v>
      </c>
      <c r="E56" s="446">
        <v>0</v>
      </c>
    </row>
    <row r="57" spans="1:5" s="100" customFormat="1" ht="18" customHeight="1">
      <c r="A57" s="119"/>
      <c r="B57" s="124"/>
      <c r="C57" s="115"/>
      <c r="D57" s="445"/>
      <c r="E57" s="446"/>
    </row>
    <row r="58" spans="1:5" s="100" customFormat="1" ht="18" customHeight="1">
      <c r="A58" s="119"/>
      <c r="B58" s="118" t="s">
        <v>411</v>
      </c>
      <c r="C58" s="560" t="s">
        <v>412</v>
      </c>
      <c r="D58" s="445"/>
      <c r="E58" s="446"/>
    </row>
    <row r="59" spans="1:5" s="100" customFormat="1" ht="18" customHeight="1">
      <c r="A59" s="119"/>
      <c r="B59" s="120"/>
      <c r="C59" s="561"/>
      <c r="D59" s="445"/>
      <c r="E59" s="446"/>
    </row>
    <row r="60" spans="1:5" s="100" customFormat="1" ht="18" customHeight="1">
      <c r="A60" s="119"/>
      <c r="B60" s="122" t="s">
        <v>45</v>
      </c>
      <c r="C60" s="115" t="s">
        <v>732</v>
      </c>
      <c r="D60" s="445">
        <f>+'gt'!E70</f>
        <v>0</v>
      </c>
      <c r="E60" s="446">
        <f>+'gt'!F70</f>
        <v>0</v>
      </c>
    </row>
    <row r="61" spans="1:5" s="100" customFormat="1" ht="18" customHeight="1">
      <c r="A61" s="119"/>
      <c r="B61" s="122" t="s">
        <v>48</v>
      </c>
      <c r="C61" s="115" t="s">
        <v>413</v>
      </c>
      <c r="D61" s="447">
        <f>D60/10</f>
        <v>0</v>
      </c>
      <c r="E61" s="448">
        <f>+E60/10</f>
        <v>0</v>
      </c>
    </row>
    <row r="62" spans="1:5" s="100" customFormat="1" ht="18" customHeight="1">
      <c r="A62" s="119"/>
      <c r="B62" s="122" t="s">
        <v>349</v>
      </c>
      <c r="C62" s="115" t="s">
        <v>414</v>
      </c>
      <c r="D62" s="565"/>
      <c r="E62" s="566"/>
    </row>
    <row r="63" spans="1:5" s="100" customFormat="1" ht="18" customHeight="1">
      <c r="A63" s="119"/>
      <c r="B63" s="122" t="s">
        <v>351</v>
      </c>
      <c r="C63" s="115" t="s">
        <v>415</v>
      </c>
      <c r="D63" s="567"/>
      <c r="E63" s="448"/>
    </row>
    <row r="64" spans="1:5" s="100" customFormat="1" ht="18" customHeight="1">
      <c r="A64" s="119"/>
      <c r="B64" s="120"/>
      <c r="C64" s="115"/>
      <c r="D64" s="445"/>
      <c r="E64" s="446"/>
    </row>
    <row r="65" spans="1:5" s="100" customFormat="1" ht="18" customHeight="1">
      <c r="A65" s="119"/>
      <c r="B65" s="118" t="s">
        <v>416</v>
      </c>
      <c r="C65" s="560" t="s">
        <v>417</v>
      </c>
      <c r="D65" s="445"/>
      <c r="E65" s="446"/>
    </row>
    <row r="66" spans="1:5" s="100" customFormat="1" ht="18" customHeight="1">
      <c r="A66" s="119"/>
      <c r="B66" s="120"/>
      <c r="C66" s="561"/>
      <c r="D66" s="445"/>
      <c r="E66" s="446"/>
    </row>
    <row r="67" spans="1:5" s="100" customFormat="1" ht="18" customHeight="1">
      <c r="A67" s="119"/>
      <c r="B67" s="122" t="s">
        <v>418</v>
      </c>
      <c r="C67" s="115" t="s">
        <v>734</v>
      </c>
      <c r="D67" s="445">
        <v>0</v>
      </c>
      <c r="E67" s="446">
        <v>0</v>
      </c>
    </row>
    <row r="68" spans="1:5" s="100" customFormat="1" ht="18" customHeight="1">
      <c r="A68" s="119"/>
      <c r="B68" s="122" t="s">
        <v>62</v>
      </c>
      <c r="C68" s="115" t="s">
        <v>413</v>
      </c>
      <c r="D68" s="445">
        <v>0</v>
      </c>
      <c r="E68" s="446">
        <v>0</v>
      </c>
    </row>
    <row r="69" spans="1:5" s="100" customFormat="1" ht="18" customHeight="1">
      <c r="A69" s="119"/>
      <c r="B69" s="122" t="s">
        <v>108</v>
      </c>
      <c r="C69" s="115" t="s">
        <v>735</v>
      </c>
      <c r="D69" s="445">
        <v>0</v>
      </c>
      <c r="E69" s="446">
        <v>0</v>
      </c>
    </row>
    <row r="70" spans="1:5" s="100" customFormat="1" ht="18" customHeight="1">
      <c r="A70" s="128"/>
      <c r="B70" s="129" t="s">
        <v>419</v>
      </c>
      <c r="C70" s="568" t="s">
        <v>415</v>
      </c>
      <c r="D70" s="569">
        <v>0</v>
      </c>
      <c r="E70" s="570">
        <v>0</v>
      </c>
    </row>
    <row r="71" spans="1:5" s="100" customFormat="1" ht="18" customHeight="1">
      <c r="A71" s="465"/>
      <c r="B71" s="466"/>
      <c r="C71" s="467" t="s">
        <v>736</v>
      </c>
      <c r="D71" s="468"/>
      <c r="E71" s="469"/>
    </row>
    <row r="72" spans="1:5" ht="47.25">
      <c r="A72" s="596"/>
      <c r="B72" s="597"/>
      <c r="C72" s="598" t="s">
        <v>733</v>
      </c>
      <c r="D72" s="599"/>
      <c r="E72" s="600"/>
    </row>
    <row r="73" spans="1:6" ht="18" customHeight="1">
      <c r="A73" s="412"/>
      <c r="B73" s="61"/>
      <c r="C73" s="61"/>
      <c r="D73" s="61"/>
      <c r="E73" s="413"/>
      <c r="F73" s="404"/>
    </row>
    <row r="74" spans="1:6" ht="18" customHeight="1">
      <c r="A74" s="412"/>
      <c r="B74" s="61"/>
      <c r="C74" s="61"/>
      <c r="D74" s="61"/>
      <c r="E74" s="413"/>
      <c r="F74" s="404"/>
    </row>
    <row r="75" spans="1:6" ht="18" customHeight="1">
      <c r="A75" s="412"/>
      <c r="B75" s="61"/>
      <c r="C75" s="61"/>
      <c r="D75" s="61"/>
      <c r="E75" s="413"/>
      <c r="F75" s="404"/>
    </row>
    <row r="76" spans="1:6" ht="18" customHeight="1">
      <c r="A76" s="412"/>
      <c r="B76" s="61"/>
      <c r="C76" s="61"/>
      <c r="D76" s="61"/>
      <c r="E76" s="413"/>
      <c r="F76" s="404"/>
    </row>
    <row r="77" spans="1:6" ht="18" customHeight="1">
      <c r="A77" s="412"/>
      <c r="B77" s="61"/>
      <c r="C77" s="405" t="s">
        <v>727</v>
      </c>
      <c r="D77" s="405"/>
      <c r="E77" s="470" t="s">
        <v>720</v>
      </c>
      <c r="F77" s="404"/>
    </row>
    <row r="78" spans="1:6" ht="18" customHeight="1">
      <c r="A78" s="412"/>
      <c r="B78" s="61"/>
      <c r="C78" s="405" t="s">
        <v>721</v>
      </c>
      <c r="D78" s="405"/>
      <c r="E78" s="470" t="s">
        <v>722</v>
      </c>
      <c r="F78" s="404"/>
    </row>
    <row r="79" spans="1:6" ht="18" customHeight="1">
      <c r="A79" s="412"/>
      <c r="B79" s="61"/>
      <c r="C79" s="406"/>
      <c r="D79" s="406"/>
      <c r="E79" s="470"/>
      <c r="F79" s="404"/>
    </row>
    <row r="80" spans="1:6" ht="18" customHeight="1">
      <c r="A80" s="412"/>
      <c r="B80" s="61"/>
      <c r="C80" s="406"/>
      <c r="D80" s="406"/>
      <c r="E80" s="470"/>
      <c r="F80" s="404"/>
    </row>
    <row r="81" spans="1:6" ht="18" customHeight="1">
      <c r="A81" s="412"/>
      <c r="B81" s="61"/>
      <c r="C81" s="406"/>
      <c r="D81" s="406"/>
      <c r="E81" s="470"/>
      <c r="F81" s="404"/>
    </row>
    <row r="82" spans="1:6" ht="18" customHeight="1">
      <c r="A82" s="412"/>
      <c r="B82" s="61"/>
      <c r="C82" s="405"/>
      <c r="D82" s="405"/>
      <c r="E82" s="470"/>
      <c r="F82" s="404"/>
    </row>
    <row r="83" spans="1:6" ht="18" customHeight="1">
      <c r="A83" s="412"/>
      <c r="B83" s="61"/>
      <c r="C83" s="405" t="s">
        <v>723</v>
      </c>
      <c r="D83" s="405"/>
      <c r="E83" s="470" t="s">
        <v>724</v>
      </c>
      <c r="F83" s="404"/>
    </row>
    <row r="84" spans="1:6" ht="18" customHeight="1">
      <c r="A84" s="412"/>
      <c r="B84" s="61"/>
      <c r="C84" s="405" t="s">
        <v>725</v>
      </c>
      <c r="D84" s="405"/>
      <c r="E84" s="470" t="s">
        <v>726</v>
      </c>
      <c r="F84" s="404"/>
    </row>
    <row r="85" spans="1:6" ht="18" customHeight="1">
      <c r="A85" s="414"/>
      <c r="B85" s="92"/>
      <c r="C85" s="92"/>
      <c r="D85" s="92"/>
      <c r="E85" s="416"/>
      <c r="F85" s="404"/>
    </row>
  </sheetData>
  <mergeCells count="3">
    <mergeCell ref="D4:E4"/>
    <mergeCell ref="B2:E2"/>
    <mergeCell ref="B3:E3"/>
  </mergeCells>
  <printOptions horizontalCentered="1" vertic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54" r:id="rId1"/>
  <headerFooter alignWithMargins="0">
    <oddFooter>&amp;Cİlişikteki notlar bu  finansal tabloların tamamlayıcı parçalarıdır.
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>Mali Tablolar (Aralık 2007)</dc:subject>
  <dc:creator/>
  <cp:keywords/>
  <dc:description/>
  <cp:lastModifiedBy>ekremk</cp:lastModifiedBy>
  <cp:lastPrinted>2008-03-26T07:40:40Z</cp:lastPrinted>
  <dcterms:created xsi:type="dcterms:W3CDTF">1998-01-12T17:06:50Z</dcterms:created>
  <dcterms:modified xsi:type="dcterms:W3CDTF">2008-03-27T12:46:50Z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2007-12-31T00:00:00Z</vt:lpwstr>
  </property>
  <property fmtid="{D5CDD505-2E9C-101B-9397-08002B2CF9AE}" pid="4" name="PublicationStartDa">
    <vt:lpwstr>2013-04-19T19:06:00Z</vt:lpwstr>
  </property>
</Properties>
</file>